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3e55fe9f0db9e0d1/Documents/"/>
    </mc:Choice>
  </mc:AlternateContent>
  <xr:revisionPtr revIDLastSave="110" documentId="8_{321759A5-8700-4F28-A8EB-67BD70727C23}" xr6:coauthVersionLast="47" xr6:coauthVersionMax="47" xr10:uidLastSave="{473258E3-90F6-466C-A9B3-E90573593CCB}"/>
  <bookViews>
    <workbookView xWindow="1365" yWindow="645" windowWidth="25275" windowHeight="14190" xr2:uid="{756EE0B9-6B42-4183-A01A-9C766236C563}"/>
  </bookViews>
  <sheets>
    <sheet name="p(on or before)" sheetId="1" r:id="rId1"/>
    <sheet name="plays_per_hit" sheetId="6" r:id="rId2"/>
    <sheet name="finder" sheetId="5" r:id="rId3"/>
    <sheet name="VGT" sheetId="3" r:id="rId4"/>
    <sheet name="vgt_required_data" sheetId="7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" i="5" l="1"/>
  <c r="C2" i="3"/>
  <c r="K73" i="3"/>
  <c r="K74" i="3"/>
  <c r="K75" i="3"/>
  <c r="L75" i="3" s="1"/>
  <c r="K76" i="3"/>
  <c r="L76" i="3" s="1"/>
  <c r="K77" i="3"/>
  <c r="L77" i="3" s="1"/>
  <c r="K78" i="3"/>
  <c r="K79" i="3"/>
  <c r="L79" i="3" s="1"/>
  <c r="K80" i="3"/>
  <c r="L80" i="3" s="1"/>
  <c r="K81" i="3"/>
  <c r="L81" i="3" s="1"/>
  <c r="K82" i="3"/>
  <c r="L82" i="3" s="1"/>
  <c r="K83" i="3"/>
  <c r="L83" i="3" s="1"/>
  <c r="K84" i="3"/>
  <c r="L84" i="3" s="1"/>
  <c r="K85" i="3"/>
  <c r="L85" i="3" s="1"/>
  <c r="K72" i="3"/>
  <c r="L72" i="3" s="1"/>
  <c r="L73" i="3"/>
  <c r="L74" i="3"/>
  <c r="L78" i="3"/>
  <c r="J73" i="3"/>
  <c r="J74" i="3"/>
  <c r="J75" i="3"/>
  <c r="J76" i="3"/>
  <c r="J77" i="3"/>
  <c r="J78" i="3"/>
  <c r="J79" i="3"/>
  <c r="J80" i="3"/>
  <c r="J81" i="3"/>
  <c r="J82" i="3"/>
  <c r="J84" i="3"/>
  <c r="J85" i="3"/>
  <c r="J72" i="3"/>
  <c r="K28" i="3"/>
  <c r="K29" i="3"/>
  <c r="K30" i="3"/>
  <c r="K31" i="3"/>
  <c r="K32" i="3"/>
  <c r="K33" i="3"/>
  <c r="K34" i="3"/>
  <c r="K35" i="3"/>
  <c r="K36" i="3"/>
  <c r="K37" i="3"/>
  <c r="K38" i="3"/>
  <c r="K39" i="3"/>
  <c r="K40" i="3"/>
  <c r="K41" i="3"/>
  <c r="K42" i="3"/>
  <c r="K43" i="3"/>
  <c r="K44" i="3"/>
  <c r="K45" i="3"/>
  <c r="K46" i="3"/>
  <c r="K47" i="3"/>
  <c r="K48" i="3"/>
  <c r="L28" i="3"/>
  <c r="L29" i="3"/>
  <c r="L30" i="3"/>
  <c r="L31" i="3"/>
  <c r="L32" i="3"/>
  <c r="L33" i="3"/>
  <c r="L34" i="3"/>
  <c r="L35" i="3"/>
  <c r="L36" i="3"/>
  <c r="L37" i="3"/>
  <c r="L38" i="3"/>
  <c r="L39" i="3"/>
  <c r="L40" i="3"/>
  <c r="L41" i="3"/>
  <c r="L42" i="3"/>
  <c r="L43" i="3"/>
  <c r="L44" i="3"/>
  <c r="L45" i="3"/>
  <c r="L46" i="3"/>
  <c r="L47" i="3"/>
  <c r="L48" i="3"/>
  <c r="H25" i="3"/>
  <c r="B71" i="3" s="1"/>
  <c r="D71" i="3" l="1"/>
  <c r="E71" i="3" s="1"/>
  <c r="C71" i="3" l="1"/>
  <c r="O25" i="3"/>
  <c r="K57" i="3"/>
  <c r="K58" i="3" s="1"/>
  <c r="K59" i="3" s="1"/>
  <c r="K60" i="3" s="1"/>
  <c r="K61" i="3" s="1"/>
  <c r="K62" i="3" s="1"/>
  <c r="K27" i="3"/>
  <c r="L27" i="3"/>
  <c r="H46" i="3"/>
  <c r="N46" i="3" s="1"/>
  <c r="H47" i="3"/>
  <c r="H48" i="3"/>
  <c r="H26" i="3"/>
  <c r="H27" i="3"/>
  <c r="H28" i="3"/>
  <c r="H29" i="3"/>
  <c r="N29" i="3" s="1"/>
  <c r="H30" i="3"/>
  <c r="H31" i="3"/>
  <c r="H32" i="3"/>
  <c r="H33" i="3"/>
  <c r="H34" i="3"/>
  <c r="H35" i="3"/>
  <c r="M35" i="3" s="1"/>
  <c r="H36" i="3"/>
  <c r="M36" i="3" s="1"/>
  <c r="H37" i="3"/>
  <c r="B78" i="3" s="1"/>
  <c r="C78" i="3" s="1"/>
  <c r="H38" i="3"/>
  <c r="I38" i="3" s="1"/>
  <c r="H39" i="3"/>
  <c r="M39" i="3" s="1"/>
  <c r="H40" i="3"/>
  <c r="M40" i="3" s="1"/>
  <c r="H41" i="3"/>
  <c r="I41" i="3" s="1"/>
  <c r="H42" i="3"/>
  <c r="H43" i="3"/>
  <c r="M43" i="3" s="1"/>
  <c r="H44" i="3"/>
  <c r="H45" i="3"/>
  <c r="H21" i="3"/>
  <c r="M21" i="3" s="1"/>
  <c r="H20" i="3"/>
  <c r="M20" i="3" s="1"/>
  <c r="B49" i="7"/>
  <c r="C49" i="7"/>
  <c r="D49" i="7"/>
  <c r="E49" i="7"/>
  <c r="F49" i="7"/>
  <c r="B50" i="7"/>
  <c r="C50" i="7"/>
  <c r="D50" i="7"/>
  <c r="E50" i="7"/>
  <c r="F50" i="7"/>
  <c r="B51" i="7"/>
  <c r="C51" i="7"/>
  <c r="D51" i="7"/>
  <c r="E51" i="7"/>
  <c r="F51" i="7"/>
  <c r="B52" i="7"/>
  <c r="C52" i="7"/>
  <c r="D52" i="7"/>
  <c r="E52" i="7"/>
  <c r="F52" i="7"/>
  <c r="B53" i="7"/>
  <c r="C53" i="7"/>
  <c r="D53" i="7"/>
  <c r="E53" i="7"/>
  <c r="F53" i="7"/>
  <c r="B54" i="7"/>
  <c r="C54" i="7"/>
  <c r="D54" i="7"/>
  <c r="E54" i="7"/>
  <c r="F54" i="7"/>
  <c r="B55" i="7"/>
  <c r="C55" i="7"/>
  <c r="D55" i="7"/>
  <c r="E55" i="7"/>
  <c r="F55" i="7"/>
  <c r="B56" i="7"/>
  <c r="C56" i="7"/>
  <c r="D56" i="7"/>
  <c r="E56" i="7"/>
  <c r="F56" i="7"/>
  <c r="B57" i="7"/>
  <c r="C57" i="7"/>
  <c r="D57" i="7"/>
  <c r="E57" i="7"/>
  <c r="F57" i="7"/>
  <c r="B58" i="7"/>
  <c r="C58" i="7"/>
  <c r="D58" i="7"/>
  <c r="E58" i="7"/>
  <c r="F58" i="7"/>
  <c r="B59" i="7"/>
  <c r="C59" i="7"/>
  <c r="D59" i="7"/>
  <c r="E59" i="7"/>
  <c r="F59" i="7"/>
  <c r="B60" i="7"/>
  <c r="C60" i="7"/>
  <c r="D60" i="7"/>
  <c r="E60" i="7"/>
  <c r="F60" i="7"/>
  <c r="B61" i="7"/>
  <c r="C61" i="7"/>
  <c r="D61" i="7"/>
  <c r="E61" i="7"/>
  <c r="F61" i="7"/>
  <c r="B62" i="7"/>
  <c r="C62" i="7"/>
  <c r="D62" i="7"/>
  <c r="E62" i="7"/>
  <c r="F62" i="7"/>
  <c r="B63" i="7"/>
  <c r="C63" i="7"/>
  <c r="D63" i="7"/>
  <c r="E63" i="7"/>
  <c r="F63" i="7"/>
  <c r="B64" i="7"/>
  <c r="C64" i="7"/>
  <c r="D64" i="7"/>
  <c r="E64" i="7"/>
  <c r="F64" i="7"/>
  <c r="B65" i="7"/>
  <c r="C65" i="7"/>
  <c r="D65" i="7"/>
  <c r="E65" i="7"/>
  <c r="F65" i="7"/>
  <c r="B66" i="7"/>
  <c r="C66" i="7"/>
  <c r="D66" i="7"/>
  <c r="E66" i="7"/>
  <c r="F66" i="7"/>
  <c r="B67" i="7"/>
  <c r="C67" i="7"/>
  <c r="D67" i="7"/>
  <c r="E67" i="7"/>
  <c r="F67" i="7"/>
  <c r="B68" i="7"/>
  <c r="C68" i="7"/>
  <c r="D68" i="7"/>
  <c r="E68" i="7"/>
  <c r="F68" i="7"/>
  <c r="B69" i="7"/>
  <c r="C69" i="7"/>
  <c r="D69" i="7"/>
  <c r="E69" i="7"/>
  <c r="F69" i="7"/>
  <c r="B70" i="7"/>
  <c r="C70" i="7"/>
  <c r="D70" i="7"/>
  <c r="E70" i="7"/>
  <c r="F70" i="7"/>
  <c r="B71" i="7"/>
  <c r="C71" i="7"/>
  <c r="D71" i="7"/>
  <c r="E71" i="7"/>
  <c r="F71" i="7"/>
  <c r="B72" i="7"/>
  <c r="C72" i="7"/>
  <c r="D72" i="7"/>
  <c r="E72" i="7"/>
  <c r="F72" i="7"/>
  <c r="B73" i="7"/>
  <c r="C73" i="7"/>
  <c r="D73" i="7"/>
  <c r="E73" i="7"/>
  <c r="F73" i="7"/>
  <c r="B74" i="7"/>
  <c r="C74" i="7"/>
  <c r="D74" i="7"/>
  <c r="E74" i="7"/>
  <c r="F74" i="7"/>
  <c r="B75" i="7"/>
  <c r="C75" i="7"/>
  <c r="D75" i="7"/>
  <c r="E75" i="7"/>
  <c r="F75" i="7"/>
  <c r="B76" i="7"/>
  <c r="C76" i="7"/>
  <c r="D76" i="7"/>
  <c r="E76" i="7"/>
  <c r="F76" i="7"/>
  <c r="B77" i="7"/>
  <c r="C77" i="7"/>
  <c r="D77" i="7"/>
  <c r="E77" i="7"/>
  <c r="F77" i="7"/>
  <c r="B48" i="7"/>
  <c r="C48" i="7"/>
  <c r="D48" i="7"/>
  <c r="E48" i="7"/>
  <c r="F48" i="7"/>
  <c r="B46" i="7"/>
  <c r="C46" i="7"/>
  <c r="D46" i="7"/>
  <c r="E46" i="7"/>
  <c r="F46" i="7"/>
  <c r="B47" i="7"/>
  <c r="C47" i="7"/>
  <c r="D47" i="7"/>
  <c r="E47" i="7"/>
  <c r="F47" i="7"/>
  <c r="B6" i="7"/>
  <c r="C6" i="7"/>
  <c r="D6" i="7"/>
  <c r="E6" i="7"/>
  <c r="F6" i="7"/>
  <c r="B7" i="7"/>
  <c r="C7" i="7"/>
  <c r="D7" i="7"/>
  <c r="E7" i="7"/>
  <c r="F7" i="7"/>
  <c r="B8" i="7"/>
  <c r="C8" i="7"/>
  <c r="D8" i="7"/>
  <c r="E8" i="7"/>
  <c r="F8" i="7"/>
  <c r="B9" i="7"/>
  <c r="C9" i="7"/>
  <c r="D9" i="7"/>
  <c r="E9" i="7"/>
  <c r="F9" i="7"/>
  <c r="B10" i="7"/>
  <c r="C10" i="7"/>
  <c r="D10" i="7"/>
  <c r="E10" i="7"/>
  <c r="F10" i="7"/>
  <c r="B11" i="7"/>
  <c r="C11" i="7"/>
  <c r="D11" i="7"/>
  <c r="E11" i="7"/>
  <c r="F11" i="7"/>
  <c r="B12" i="7"/>
  <c r="C12" i="7"/>
  <c r="D12" i="7"/>
  <c r="E12" i="7"/>
  <c r="F12" i="7"/>
  <c r="B13" i="7"/>
  <c r="C13" i="7"/>
  <c r="D13" i="7"/>
  <c r="E13" i="7"/>
  <c r="F13" i="7"/>
  <c r="B14" i="7"/>
  <c r="C14" i="7"/>
  <c r="D14" i="7"/>
  <c r="E14" i="7"/>
  <c r="F14" i="7"/>
  <c r="B15" i="7"/>
  <c r="C15" i="7"/>
  <c r="D15" i="7"/>
  <c r="E15" i="7"/>
  <c r="F15" i="7"/>
  <c r="B16" i="7"/>
  <c r="C16" i="7"/>
  <c r="D16" i="7"/>
  <c r="E16" i="7"/>
  <c r="F16" i="7"/>
  <c r="B17" i="7"/>
  <c r="C17" i="7"/>
  <c r="D17" i="7"/>
  <c r="E17" i="7"/>
  <c r="F17" i="7"/>
  <c r="B18" i="7"/>
  <c r="C18" i="7"/>
  <c r="D18" i="7"/>
  <c r="E18" i="7"/>
  <c r="F18" i="7"/>
  <c r="B19" i="7"/>
  <c r="C19" i="7"/>
  <c r="D19" i="7"/>
  <c r="E19" i="7"/>
  <c r="F19" i="7"/>
  <c r="B20" i="7"/>
  <c r="C20" i="7"/>
  <c r="D20" i="7"/>
  <c r="E20" i="7"/>
  <c r="F20" i="7"/>
  <c r="B21" i="7"/>
  <c r="C21" i="7"/>
  <c r="D21" i="7"/>
  <c r="E21" i="7"/>
  <c r="F21" i="7"/>
  <c r="B22" i="7"/>
  <c r="C22" i="7"/>
  <c r="D22" i="7"/>
  <c r="E22" i="7"/>
  <c r="F22" i="7"/>
  <c r="B23" i="7"/>
  <c r="C23" i="7"/>
  <c r="D23" i="7"/>
  <c r="E23" i="7"/>
  <c r="F23" i="7"/>
  <c r="B24" i="7"/>
  <c r="C24" i="7"/>
  <c r="D24" i="7"/>
  <c r="E24" i="7"/>
  <c r="F24" i="7"/>
  <c r="B25" i="7"/>
  <c r="C25" i="7"/>
  <c r="D25" i="7"/>
  <c r="E25" i="7"/>
  <c r="F25" i="7"/>
  <c r="B26" i="7"/>
  <c r="C26" i="7"/>
  <c r="D26" i="7"/>
  <c r="E26" i="7"/>
  <c r="F26" i="7"/>
  <c r="B27" i="7"/>
  <c r="C27" i="7"/>
  <c r="D27" i="7"/>
  <c r="E27" i="7"/>
  <c r="F27" i="7"/>
  <c r="B28" i="7"/>
  <c r="C28" i="7"/>
  <c r="D28" i="7"/>
  <c r="E28" i="7"/>
  <c r="F28" i="7"/>
  <c r="B29" i="7"/>
  <c r="C29" i="7"/>
  <c r="D29" i="7"/>
  <c r="E29" i="7"/>
  <c r="F29" i="7"/>
  <c r="B30" i="7"/>
  <c r="C30" i="7"/>
  <c r="D30" i="7"/>
  <c r="E30" i="7"/>
  <c r="F30" i="7"/>
  <c r="B31" i="7"/>
  <c r="C31" i="7"/>
  <c r="D31" i="7"/>
  <c r="E31" i="7"/>
  <c r="F31" i="7"/>
  <c r="B32" i="7"/>
  <c r="C32" i="7"/>
  <c r="D32" i="7"/>
  <c r="E32" i="7"/>
  <c r="F32" i="7"/>
  <c r="B33" i="7"/>
  <c r="C33" i="7"/>
  <c r="D33" i="7"/>
  <c r="E33" i="7"/>
  <c r="F33" i="7"/>
  <c r="B34" i="7"/>
  <c r="C34" i="7"/>
  <c r="D34" i="7"/>
  <c r="E34" i="7"/>
  <c r="F34" i="7"/>
  <c r="B35" i="7"/>
  <c r="C35" i="7"/>
  <c r="D35" i="7"/>
  <c r="E35" i="7"/>
  <c r="F35" i="7"/>
  <c r="B36" i="7"/>
  <c r="C36" i="7"/>
  <c r="D36" i="7"/>
  <c r="E36" i="7"/>
  <c r="F36" i="7"/>
  <c r="B37" i="7"/>
  <c r="C37" i="7"/>
  <c r="D37" i="7"/>
  <c r="E37" i="7"/>
  <c r="F37" i="7"/>
  <c r="B38" i="7"/>
  <c r="C38" i="7"/>
  <c r="D38" i="7"/>
  <c r="E38" i="7"/>
  <c r="F38" i="7"/>
  <c r="B39" i="7"/>
  <c r="C39" i="7"/>
  <c r="D39" i="7"/>
  <c r="E39" i="7"/>
  <c r="F39" i="7"/>
  <c r="B40" i="7"/>
  <c r="C40" i="7"/>
  <c r="D40" i="7"/>
  <c r="E40" i="7"/>
  <c r="F40" i="7"/>
  <c r="B41" i="7"/>
  <c r="C41" i="7"/>
  <c r="D41" i="7"/>
  <c r="E41" i="7"/>
  <c r="F41" i="7"/>
  <c r="B42" i="7"/>
  <c r="C42" i="7"/>
  <c r="D42" i="7"/>
  <c r="E42" i="7"/>
  <c r="F42" i="7"/>
  <c r="B43" i="7"/>
  <c r="C43" i="7"/>
  <c r="D43" i="7"/>
  <c r="E43" i="7"/>
  <c r="F43" i="7"/>
  <c r="B44" i="7"/>
  <c r="C44" i="7"/>
  <c r="D44" i="7"/>
  <c r="E44" i="7"/>
  <c r="F44" i="7"/>
  <c r="B45" i="7"/>
  <c r="C45" i="7"/>
  <c r="D45" i="7"/>
  <c r="E45" i="7"/>
  <c r="F45" i="7"/>
  <c r="B5" i="7"/>
  <c r="C5" i="7"/>
  <c r="D5" i="7"/>
  <c r="E5" i="7"/>
  <c r="F5" i="7"/>
  <c r="F4" i="7"/>
  <c r="E4" i="7"/>
  <c r="D4" i="7"/>
  <c r="C4" i="7"/>
  <c r="B4" i="7"/>
  <c r="C79" i="6"/>
  <c r="D79" i="6"/>
  <c r="E79" i="6"/>
  <c r="F79" i="6"/>
  <c r="G79" i="6"/>
  <c r="H79" i="6"/>
  <c r="I79" i="6"/>
  <c r="J79" i="6"/>
  <c r="K79" i="6"/>
  <c r="L79" i="6"/>
  <c r="M79" i="6"/>
  <c r="N79" i="6"/>
  <c r="O79" i="6"/>
  <c r="P79" i="6"/>
  <c r="Q79" i="6"/>
  <c r="R79" i="6"/>
  <c r="S79" i="6"/>
  <c r="T79" i="6"/>
  <c r="U79" i="6"/>
  <c r="V79" i="6"/>
  <c r="W79" i="6"/>
  <c r="X79" i="6"/>
  <c r="Y79" i="6"/>
  <c r="Z79" i="6"/>
  <c r="AA79" i="6"/>
  <c r="C6" i="6"/>
  <c r="D6" i="6"/>
  <c r="E6" i="6"/>
  <c r="F6" i="6"/>
  <c r="G6" i="6"/>
  <c r="H6" i="6"/>
  <c r="I6" i="6"/>
  <c r="J6" i="6"/>
  <c r="K6" i="6"/>
  <c r="L6" i="6"/>
  <c r="M6" i="6"/>
  <c r="N6" i="6"/>
  <c r="O6" i="6"/>
  <c r="P6" i="6"/>
  <c r="Q6" i="6"/>
  <c r="R6" i="6"/>
  <c r="S6" i="6"/>
  <c r="T6" i="6"/>
  <c r="U6" i="6"/>
  <c r="V6" i="6"/>
  <c r="W6" i="6"/>
  <c r="X6" i="6"/>
  <c r="Y6" i="6"/>
  <c r="Z6" i="6"/>
  <c r="AA6" i="6"/>
  <c r="C7" i="6"/>
  <c r="D7" i="6"/>
  <c r="E7" i="6"/>
  <c r="F7" i="6"/>
  <c r="G7" i="6"/>
  <c r="H7" i="6"/>
  <c r="I7" i="6"/>
  <c r="J7" i="6"/>
  <c r="K7" i="6"/>
  <c r="L7" i="6"/>
  <c r="M7" i="6"/>
  <c r="N7" i="6"/>
  <c r="O7" i="6"/>
  <c r="P7" i="6"/>
  <c r="Q7" i="6"/>
  <c r="R7" i="6"/>
  <c r="S7" i="6"/>
  <c r="T7" i="6"/>
  <c r="U7" i="6"/>
  <c r="V7" i="6"/>
  <c r="W7" i="6"/>
  <c r="X7" i="6"/>
  <c r="Y7" i="6"/>
  <c r="Z7" i="6"/>
  <c r="AA7" i="6"/>
  <c r="C8" i="6"/>
  <c r="D8" i="6"/>
  <c r="E8" i="6"/>
  <c r="F8" i="6"/>
  <c r="G8" i="6"/>
  <c r="H8" i="6"/>
  <c r="I8" i="6"/>
  <c r="J8" i="6"/>
  <c r="K8" i="6"/>
  <c r="L8" i="6"/>
  <c r="M8" i="6"/>
  <c r="N8" i="6"/>
  <c r="O8" i="6"/>
  <c r="P8" i="6"/>
  <c r="Q8" i="6"/>
  <c r="R8" i="6"/>
  <c r="S8" i="6"/>
  <c r="T8" i="6"/>
  <c r="U8" i="6"/>
  <c r="V8" i="6"/>
  <c r="W8" i="6"/>
  <c r="X8" i="6"/>
  <c r="Y8" i="6"/>
  <c r="Z8" i="6"/>
  <c r="AA8" i="6"/>
  <c r="C9" i="6"/>
  <c r="D9" i="6"/>
  <c r="E9" i="6"/>
  <c r="F9" i="6"/>
  <c r="G9" i="6"/>
  <c r="H9" i="6"/>
  <c r="I9" i="6"/>
  <c r="J9" i="6"/>
  <c r="K9" i="6"/>
  <c r="L9" i="6"/>
  <c r="M9" i="6"/>
  <c r="N9" i="6"/>
  <c r="O9" i="6"/>
  <c r="P9" i="6"/>
  <c r="Q9" i="6"/>
  <c r="R9" i="6"/>
  <c r="S9" i="6"/>
  <c r="T9" i="6"/>
  <c r="U9" i="6"/>
  <c r="V9" i="6"/>
  <c r="W9" i="6"/>
  <c r="X9" i="6"/>
  <c r="Y9" i="6"/>
  <c r="Z9" i="6"/>
  <c r="AA9" i="6"/>
  <c r="C10" i="6"/>
  <c r="D10" i="6"/>
  <c r="E10" i="6"/>
  <c r="F10" i="6"/>
  <c r="G10" i="6"/>
  <c r="H10" i="6"/>
  <c r="I10" i="6"/>
  <c r="J10" i="6"/>
  <c r="K10" i="6"/>
  <c r="L10" i="6"/>
  <c r="M10" i="6"/>
  <c r="N10" i="6"/>
  <c r="O10" i="6"/>
  <c r="P10" i="6"/>
  <c r="Q10" i="6"/>
  <c r="R10" i="6"/>
  <c r="S10" i="6"/>
  <c r="T10" i="6"/>
  <c r="U10" i="6"/>
  <c r="V10" i="6"/>
  <c r="W10" i="6"/>
  <c r="X10" i="6"/>
  <c r="Y10" i="6"/>
  <c r="Z10" i="6"/>
  <c r="AA10" i="6"/>
  <c r="C11" i="6"/>
  <c r="D11" i="6"/>
  <c r="E11" i="6"/>
  <c r="F11" i="6"/>
  <c r="G11" i="6"/>
  <c r="H11" i="6"/>
  <c r="I11" i="6"/>
  <c r="J11" i="6"/>
  <c r="K11" i="6"/>
  <c r="L11" i="6"/>
  <c r="M11" i="6"/>
  <c r="N11" i="6"/>
  <c r="O11" i="6"/>
  <c r="P11" i="6"/>
  <c r="Q11" i="6"/>
  <c r="R11" i="6"/>
  <c r="S11" i="6"/>
  <c r="T11" i="6"/>
  <c r="U11" i="6"/>
  <c r="V11" i="6"/>
  <c r="W11" i="6"/>
  <c r="X11" i="6"/>
  <c r="Y11" i="6"/>
  <c r="Z11" i="6"/>
  <c r="AA11" i="6"/>
  <c r="C12" i="6"/>
  <c r="D12" i="6"/>
  <c r="E12" i="6"/>
  <c r="F12" i="6"/>
  <c r="G12" i="6"/>
  <c r="H12" i="6"/>
  <c r="I12" i="6"/>
  <c r="J12" i="6"/>
  <c r="K12" i="6"/>
  <c r="L12" i="6"/>
  <c r="M12" i="6"/>
  <c r="N12" i="6"/>
  <c r="O12" i="6"/>
  <c r="P12" i="6"/>
  <c r="Q12" i="6"/>
  <c r="R12" i="6"/>
  <c r="S12" i="6"/>
  <c r="T12" i="6"/>
  <c r="U12" i="6"/>
  <c r="V12" i="6"/>
  <c r="W12" i="6"/>
  <c r="X12" i="6"/>
  <c r="Y12" i="6"/>
  <c r="Z12" i="6"/>
  <c r="AA12" i="6"/>
  <c r="C13" i="6"/>
  <c r="D13" i="6"/>
  <c r="E13" i="6"/>
  <c r="F13" i="6"/>
  <c r="G13" i="6"/>
  <c r="H13" i="6"/>
  <c r="I13" i="6"/>
  <c r="J13" i="6"/>
  <c r="K13" i="6"/>
  <c r="L13" i="6"/>
  <c r="M13" i="6"/>
  <c r="N13" i="6"/>
  <c r="O13" i="6"/>
  <c r="P13" i="6"/>
  <c r="Q13" i="6"/>
  <c r="R13" i="6"/>
  <c r="S13" i="6"/>
  <c r="T13" i="6"/>
  <c r="U13" i="6"/>
  <c r="V13" i="6"/>
  <c r="W13" i="6"/>
  <c r="X13" i="6"/>
  <c r="Y13" i="6"/>
  <c r="Z13" i="6"/>
  <c r="AA13" i="6"/>
  <c r="C14" i="6"/>
  <c r="D14" i="6"/>
  <c r="E14" i="6"/>
  <c r="F14" i="6"/>
  <c r="G14" i="6"/>
  <c r="H14" i="6"/>
  <c r="I14" i="6"/>
  <c r="J14" i="6"/>
  <c r="K14" i="6"/>
  <c r="L14" i="6"/>
  <c r="M14" i="6"/>
  <c r="N14" i="6"/>
  <c r="O14" i="6"/>
  <c r="P14" i="6"/>
  <c r="Q14" i="6"/>
  <c r="R14" i="6"/>
  <c r="S14" i="6"/>
  <c r="T14" i="6"/>
  <c r="U14" i="6"/>
  <c r="V14" i="6"/>
  <c r="W14" i="6"/>
  <c r="X14" i="6"/>
  <c r="Y14" i="6"/>
  <c r="Z14" i="6"/>
  <c r="AA14" i="6"/>
  <c r="C15" i="6"/>
  <c r="D15" i="6"/>
  <c r="E15" i="6"/>
  <c r="F15" i="6"/>
  <c r="G15" i="6"/>
  <c r="H15" i="6"/>
  <c r="I15" i="6"/>
  <c r="J15" i="6"/>
  <c r="K15" i="6"/>
  <c r="L15" i="6"/>
  <c r="M15" i="6"/>
  <c r="N15" i="6"/>
  <c r="O15" i="6"/>
  <c r="P15" i="6"/>
  <c r="Q15" i="6"/>
  <c r="R15" i="6"/>
  <c r="S15" i="6"/>
  <c r="T15" i="6"/>
  <c r="U15" i="6"/>
  <c r="V15" i="6"/>
  <c r="W15" i="6"/>
  <c r="X15" i="6"/>
  <c r="Y15" i="6"/>
  <c r="Z15" i="6"/>
  <c r="AA15" i="6"/>
  <c r="C16" i="6"/>
  <c r="D16" i="6"/>
  <c r="E16" i="6"/>
  <c r="F16" i="6"/>
  <c r="G16" i="6"/>
  <c r="H16" i="6"/>
  <c r="I16" i="6"/>
  <c r="J16" i="6"/>
  <c r="K16" i="6"/>
  <c r="L16" i="6"/>
  <c r="M16" i="6"/>
  <c r="N16" i="6"/>
  <c r="O16" i="6"/>
  <c r="P16" i="6"/>
  <c r="Q16" i="6"/>
  <c r="R16" i="6"/>
  <c r="S16" i="6"/>
  <c r="T16" i="6"/>
  <c r="U16" i="6"/>
  <c r="V16" i="6"/>
  <c r="W16" i="6"/>
  <c r="X16" i="6"/>
  <c r="Y16" i="6"/>
  <c r="Z16" i="6"/>
  <c r="AA16" i="6"/>
  <c r="C17" i="6"/>
  <c r="D17" i="6"/>
  <c r="E17" i="6"/>
  <c r="F17" i="6"/>
  <c r="G17" i="6"/>
  <c r="H17" i="6"/>
  <c r="I17" i="6"/>
  <c r="J17" i="6"/>
  <c r="K17" i="6"/>
  <c r="L17" i="6"/>
  <c r="M17" i="6"/>
  <c r="N17" i="6"/>
  <c r="O17" i="6"/>
  <c r="P17" i="6"/>
  <c r="Q17" i="6"/>
  <c r="R17" i="6"/>
  <c r="S17" i="6"/>
  <c r="T17" i="6"/>
  <c r="U17" i="6"/>
  <c r="V17" i="6"/>
  <c r="W17" i="6"/>
  <c r="X17" i="6"/>
  <c r="Y17" i="6"/>
  <c r="Z17" i="6"/>
  <c r="AA17" i="6"/>
  <c r="C18" i="6"/>
  <c r="D18" i="6"/>
  <c r="E18" i="6"/>
  <c r="F18" i="6"/>
  <c r="G18" i="6"/>
  <c r="H18" i="6"/>
  <c r="I18" i="6"/>
  <c r="J18" i="6"/>
  <c r="K18" i="6"/>
  <c r="L18" i="6"/>
  <c r="M18" i="6"/>
  <c r="N18" i="6"/>
  <c r="O18" i="6"/>
  <c r="P18" i="6"/>
  <c r="Q18" i="6"/>
  <c r="R18" i="6"/>
  <c r="S18" i="6"/>
  <c r="T18" i="6"/>
  <c r="U18" i="6"/>
  <c r="V18" i="6"/>
  <c r="W18" i="6"/>
  <c r="X18" i="6"/>
  <c r="Y18" i="6"/>
  <c r="Z18" i="6"/>
  <c r="AA18" i="6"/>
  <c r="C19" i="6"/>
  <c r="D19" i="6"/>
  <c r="E19" i="6"/>
  <c r="F19" i="6"/>
  <c r="G19" i="6"/>
  <c r="H19" i="6"/>
  <c r="I19" i="6"/>
  <c r="J19" i="6"/>
  <c r="K19" i="6"/>
  <c r="L19" i="6"/>
  <c r="M19" i="6"/>
  <c r="N19" i="6"/>
  <c r="O19" i="6"/>
  <c r="P19" i="6"/>
  <c r="Q19" i="6"/>
  <c r="R19" i="6"/>
  <c r="S19" i="6"/>
  <c r="T19" i="6"/>
  <c r="U19" i="6"/>
  <c r="V19" i="6"/>
  <c r="W19" i="6"/>
  <c r="X19" i="6"/>
  <c r="Y19" i="6"/>
  <c r="Z19" i="6"/>
  <c r="AA19" i="6"/>
  <c r="C20" i="6"/>
  <c r="D20" i="6"/>
  <c r="E20" i="6"/>
  <c r="F20" i="6"/>
  <c r="G20" i="6"/>
  <c r="H20" i="6"/>
  <c r="I20" i="6"/>
  <c r="J20" i="6"/>
  <c r="K20" i="6"/>
  <c r="L20" i="6"/>
  <c r="M20" i="6"/>
  <c r="N20" i="6"/>
  <c r="O20" i="6"/>
  <c r="P20" i="6"/>
  <c r="Q20" i="6"/>
  <c r="R20" i="6"/>
  <c r="S20" i="6"/>
  <c r="T20" i="6"/>
  <c r="U20" i="6"/>
  <c r="V20" i="6"/>
  <c r="W20" i="6"/>
  <c r="X20" i="6"/>
  <c r="Y20" i="6"/>
  <c r="Z20" i="6"/>
  <c r="AA20" i="6"/>
  <c r="C21" i="6"/>
  <c r="D21" i="6"/>
  <c r="E21" i="6"/>
  <c r="F21" i="6"/>
  <c r="G21" i="6"/>
  <c r="H21" i="6"/>
  <c r="I21" i="6"/>
  <c r="J21" i="6"/>
  <c r="K21" i="6"/>
  <c r="L21" i="6"/>
  <c r="M21" i="6"/>
  <c r="N21" i="6"/>
  <c r="O21" i="6"/>
  <c r="P21" i="6"/>
  <c r="Q21" i="6"/>
  <c r="R21" i="6"/>
  <c r="S21" i="6"/>
  <c r="T21" i="6"/>
  <c r="U21" i="6"/>
  <c r="V21" i="6"/>
  <c r="W21" i="6"/>
  <c r="X21" i="6"/>
  <c r="Y21" i="6"/>
  <c r="Z21" i="6"/>
  <c r="AA21" i="6"/>
  <c r="C22" i="6"/>
  <c r="D22" i="6"/>
  <c r="E22" i="6"/>
  <c r="F22" i="6"/>
  <c r="G22" i="6"/>
  <c r="H22" i="6"/>
  <c r="I22" i="6"/>
  <c r="J22" i="6"/>
  <c r="K22" i="6"/>
  <c r="L22" i="6"/>
  <c r="M22" i="6"/>
  <c r="N22" i="6"/>
  <c r="O22" i="6"/>
  <c r="P22" i="6"/>
  <c r="Q22" i="6"/>
  <c r="R22" i="6"/>
  <c r="S22" i="6"/>
  <c r="T22" i="6"/>
  <c r="U22" i="6"/>
  <c r="V22" i="6"/>
  <c r="W22" i="6"/>
  <c r="X22" i="6"/>
  <c r="Y22" i="6"/>
  <c r="Z22" i="6"/>
  <c r="AA22" i="6"/>
  <c r="C23" i="6"/>
  <c r="D23" i="6"/>
  <c r="E23" i="6"/>
  <c r="F23" i="6"/>
  <c r="G23" i="6"/>
  <c r="H23" i="6"/>
  <c r="I23" i="6"/>
  <c r="J23" i="6"/>
  <c r="K23" i="6"/>
  <c r="L23" i="6"/>
  <c r="M23" i="6"/>
  <c r="N23" i="6"/>
  <c r="O23" i="6"/>
  <c r="P23" i="6"/>
  <c r="Q23" i="6"/>
  <c r="R23" i="6"/>
  <c r="S23" i="6"/>
  <c r="T23" i="6"/>
  <c r="U23" i="6"/>
  <c r="V23" i="6"/>
  <c r="W23" i="6"/>
  <c r="X23" i="6"/>
  <c r="Y23" i="6"/>
  <c r="Z23" i="6"/>
  <c r="AA23" i="6"/>
  <c r="C24" i="6"/>
  <c r="D24" i="6"/>
  <c r="E24" i="6"/>
  <c r="F24" i="6"/>
  <c r="G24" i="6"/>
  <c r="H24" i="6"/>
  <c r="I24" i="6"/>
  <c r="J24" i="6"/>
  <c r="K24" i="6"/>
  <c r="L24" i="6"/>
  <c r="M24" i="6"/>
  <c r="N24" i="6"/>
  <c r="O24" i="6"/>
  <c r="P24" i="6"/>
  <c r="Q24" i="6"/>
  <c r="R24" i="6"/>
  <c r="S24" i="6"/>
  <c r="T24" i="6"/>
  <c r="U24" i="6"/>
  <c r="V24" i="6"/>
  <c r="W24" i="6"/>
  <c r="X24" i="6"/>
  <c r="Y24" i="6"/>
  <c r="Z24" i="6"/>
  <c r="AA24" i="6"/>
  <c r="C25" i="6"/>
  <c r="D25" i="6"/>
  <c r="E25" i="6"/>
  <c r="F25" i="6"/>
  <c r="G25" i="6"/>
  <c r="H25" i="6"/>
  <c r="I25" i="6"/>
  <c r="J25" i="6"/>
  <c r="K25" i="6"/>
  <c r="L25" i="6"/>
  <c r="M25" i="6"/>
  <c r="N25" i="6"/>
  <c r="O25" i="6"/>
  <c r="P25" i="6"/>
  <c r="Q25" i="6"/>
  <c r="R25" i="6"/>
  <c r="S25" i="6"/>
  <c r="T25" i="6"/>
  <c r="U25" i="6"/>
  <c r="V25" i="6"/>
  <c r="W25" i="6"/>
  <c r="X25" i="6"/>
  <c r="Y25" i="6"/>
  <c r="Z25" i="6"/>
  <c r="AA25" i="6"/>
  <c r="C26" i="6"/>
  <c r="D26" i="6"/>
  <c r="E26" i="6"/>
  <c r="F26" i="6"/>
  <c r="G26" i="6"/>
  <c r="H26" i="6"/>
  <c r="I26" i="6"/>
  <c r="J26" i="6"/>
  <c r="K26" i="6"/>
  <c r="L26" i="6"/>
  <c r="M26" i="6"/>
  <c r="N26" i="6"/>
  <c r="O26" i="6"/>
  <c r="P26" i="6"/>
  <c r="Q26" i="6"/>
  <c r="R26" i="6"/>
  <c r="S26" i="6"/>
  <c r="T26" i="6"/>
  <c r="U26" i="6"/>
  <c r="V26" i="6"/>
  <c r="W26" i="6"/>
  <c r="X26" i="6"/>
  <c r="Y26" i="6"/>
  <c r="Z26" i="6"/>
  <c r="AA26" i="6"/>
  <c r="C27" i="6"/>
  <c r="D27" i="6"/>
  <c r="E27" i="6"/>
  <c r="F27" i="6"/>
  <c r="G27" i="6"/>
  <c r="H27" i="6"/>
  <c r="I27" i="6"/>
  <c r="J27" i="6"/>
  <c r="K27" i="6"/>
  <c r="L27" i="6"/>
  <c r="M27" i="6"/>
  <c r="N27" i="6"/>
  <c r="O27" i="6"/>
  <c r="P27" i="6"/>
  <c r="Q27" i="6"/>
  <c r="R27" i="6"/>
  <c r="S27" i="6"/>
  <c r="T27" i="6"/>
  <c r="U27" i="6"/>
  <c r="V27" i="6"/>
  <c r="W27" i="6"/>
  <c r="X27" i="6"/>
  <c r="Y27" i="6"/>
  <c r="Z27" i="6"/>
  <c r="AA27" i="6"/>
  <c r="C28" i="6"/>
  <c r="D28" i="6"/>
  <c r="E28" i="6"/>
  <c r="F28" i="6"/>
  <c r="G28" i="6"/>
  <c r="H28" i="6"/>
  <c r="I28" i="6"/>
  <c r="J28" i="6"/>
  <c r="K28" i="6"/>
  <c r="L28" i="6"/>
  <c r="M28" i="6"/>
  <c r="N28" i="6"/>
  <c r="O28" i="6"/>
  <c r="P28" i="6"/>
  <c r="Q28" i="6"/>
  <c r="R28" i="6"/>
  <c r="S28" i="6"/>
  <c r="T28" i="6"/>
  <c r="U28" i="6"/>
  <c r="V28" i="6"/>
  <c r="W28" i="6"/>
  <c r="X28" i="6"/>
  <c r="Y28" i="6"/>
  <c r="Z28" i="6"/>
  <c r="AA28" i="6"/>
  <c r="C29" i="6"/>
  <c r="D29" i="6"/>
  <c r="E29" i="6"/>
  <c r="F29" i="6"/>
  <c r="G29" i="6"/>
  <c r="H29" i="6"/>
  <c r="I29" i="6"/>
  <c r="J29" i="6"/>
  <c r="K29" i="6"/>
  <c r="L29" i="6"/>
  <c r="M29" i="6"/>
  <c r="N29" i="6"/>
  <c r="O29" i="6"/>
  <c r="P29" i="6"/>
  <c r="Q29" i="6"/>
  <c r="R29" i="6"/>
  <c r="S29" i="6"/>
  <c r="T29" i="6"/>
  <c r="U29" i="6"/>
  <c r="V29" i="6"/>
  <c r="W29" i="6"/>
  <c r="X29" i="6"/>
  <c r="Y29" i="6"/>
  <c r="Z29" i="6"/>
  <c r="AA29" i="6"/>
  <c r="C30" i="6"/>
  <c r="D30" i="6"/>
  <c r="E30" i="6"/>
  <c r="F30" i="6"/>
  <c r="G30" i="6"/>
  <c r="H30" i="6"/>
  <c r="I30" i="6"/>
  <c r="J30" i="6"/>
  <c r="K30" i="6"/>
  <c r="L30" i="6"/>
  <c r="M30" i="6"/>
  <c r="N30" i="6"/>
  <c r="O30" i="6"/>
  <c r="P30" i="6"/>
  <c r="Q30" i="6"/>
  <c r="R30" i="6"/>
  <c r="S30" i="6"/>
  <c r="T30" i="6"/>
  <c r="U30" i="6"/>
  <c r="V30" i="6"/>
  <c r="W30" i="6"/>
  <c r="X30" i="6"/>
  <c r="Y30" i="6"/>
  <c r="Z30" i="6"/>
  <c r="AA30" i="6"/>
  <c r="C31" i="6"/>
  <c r="D31" i="6"/>
  <c r="E31" i="6"/>
  <c r="F31" i="6"/>
  <c r="G31" i="6"/>
  <c r="H31" i="6"/>
  <c r="I31" i="6"/>
  <c r="J31" i="6"/>
  <c r="K31" i="6"/>
  <c r="L31" i="6"/>
  <c r="M31" i="6"/>
  <c r="N31" i="6"/>
  <c r="O31" i="6"/>
  <c r="P31" i="6"/>
  <c r="Q31" i="6"/>
  <c r="R31" i="6"/>
  <c r="S31" i="6"/>
  <c r="T31" i="6"/>
  <c r="U31" i="6"/>
  <c r="V31" i="6"/>
  <c r="W31" i="6"/>
  <c r="X31" i="6"/>
  <c r="Y31" i="6"/>
  <c r="Z31" i="6"/>
  <c r="AA31" i="6"/>
  <c r="C32" i="6"/>
  <c r="D32" i="6"/>
  <c r="E32" i="6"/>
  <c r="F32" i="6"/>
  <c r="G32" i="6"/>
  <c r="H32" i="6"/>
  <c r="I32" i="6"/>
  <c r="J32" i="6"/>
  <c r="K32" i="6"/>
  <c r="L32" i="6"/>
  <c r="M32" i="6"/>
  <c r="N32" i="6"/>
  <c r="O32" i="6"/>
  <c r="P32" i="6"/>
  <c r="Q32" i="6"/>
  <c r="R32" i="6"/>
  <c r="S32" i="6"/>
  <c r="T32" i="6"/>
  <c r="U32" i="6"/>
  <c r="V32" i="6"/>
  <c r="W32" i="6"/>
  <c r="X32" i="6"/>
  <c r="Y32" i="6"/>
  <c r="Z32" i="6"/>
  <c r="AA32" i="6"/>
  <c r="C33" i="6"/>
  <c r="D33" i="6"/>
  <c r="E33" i="6"/>
  <c r="F33" i="6"/>
  <c r="G33" i="6"/>
  <c r="H33" i="6"/>
  <c r="I33" i="6"/>
  <c r="J33" i="6"/>
  <c r="K33" i="6"/>
  <c r="L33" i="6"/>
  <c r="M33" i="6"/>
  <c r="N33" i="6"/>
  <c r="O33" i="6"/>
  <c r="P33" i="6"/>
  <c r="Q33" i="6"/>
  <c r="R33" i="6"/>
  <c r="S33" i="6"/>
  <c r="T33" i="6"/>
  <c r="U33" i="6"/>
  <c r="V33" i="6"/>
  <c r="W33" i="6"/>
  <c r="X33" i="6"/>
  <c r="Y33" i="6"/>
  <c r="Z33" i="6"/>
  <c r="AA33" i="6"/>
  <c r="C34" i="6"/>
  <c r="D34" i="6"/>
  <c r="E34" i="6"/>
  <c r="F34" i="6"/>
  <c r="G34" i="6"/>
  <c r="H34" i="6"/>
  <c r="I34" i="6"/>
  <c r="J34" i="6"/>
  <c r="K34" i="6"/>
  <c r="L34" i="6"/>
  <c r="M34" i="6"/>
  <c r="N34" i="6"/>
  <c r="O34" i="6"/>
  <c r="P34" i="6"/>
  <c r="Q34" i="6"/>
  <c r="R34" i="6"/>
  <c r="S34" i="6"/>
  <c r="T34" i="6"/>
  <c r="U34" i="6"/>
  <c r="V34" i="6"/>
  <c r="W34" i="6"/>
  <c r="X34" i="6"/>
  <c r="Y34" i="6"/>
  <c r="Z34" i="6"/>
  <c r="AA34" i="6"/>
  <c r="C35" i="6"/>
  <c r="D35" i="6"/>
  <c r="E35" i="6"/>
  <c r="F35" i="6"/>
  <c r="G35" i="6"/>
  <c r="H35" i="6"/>
  <c r="I35" i="6"/>
  <c r="J35" i="6"/>
  <c r="K35" i="6"/>
  <c r="L35" i="6"/>
  <c r="M35" i="6"/>
  <c r="N35" i="6"/>
  <c r="O35" i="6"/>
  <c r="P35" i="6"/>
  <c r="Q35" i="6"/>
  <c r="R35" i="6"/>
  <c r="S35" i="6"/>
  <c r="T35" i="6"/>
  <c r="U35" i="6"/>
  <c r="V35" i="6"/>
  <c r="W35" i="6"/>
  <c r="X35" i="6"/>
  <c r="Y35" i="6"/>
  <c r="Z35" i="6"/>
  <c r="AA35" i="6"/>
  <c r="C36" i="6"/>
  <c r="D36" i="6"/>
  <c r="E36" i="6"/>
  <c r="F36" i="6"/>
  <c r="G36" i="6"/>
  <c r="H36" i="6"/>
  <c r="I36" i="6"/>
  <c r="J36" i="6"/>
  <c r="K36" i="6"/>
  <c r="L36" i="6"/>
  <c r="M36" i="6"/>
  <c r="N36" i="6"/>
  <c r="O36" i="6"/>
  <c r="P36" i="6"/>
  <c r="Q36" i="6"/>
  <c r="R36" i="6"/>
  <c r="S36" i="6"/>
  <c r="T36" i="6"/>
  <c r="U36" i="6"/>
  <c r="V36" i="6"/>
  <c r="W36" i="6"/>
  <c r="X36" i="6"/>
  <c r="Y36" i="6"/>
  <c r="Z36" i="6"/>
  <c r="AA36" i="6"/>
  <c r="C37" i="6"/>
  <c r="D37" i="6"/>
  <c r="E37" i="6"/>
  <c r="F37" i="6"/>
  <c r="G37" i="6"/>
  <c r="H37" i="6"/>
  <c r="I37" i="6"/>
  <c r="J37" i="6"/>
  <c r="K37" i="6"/>
  <c r="L37" i="6"/>
  <c r="M37" i="6"/>
  <c r="N37" i="6"/>
  <c r="O37" i="6"/>
  <c r="P37" i="6"/>
  <c r="Q37" i="6"/>
  <c r="R37" i="6"/>
  <c r="S37" i="6"/>
  <c r="T37" i="6"/>
  <c r="U37" i="6"/>
  <c r="V37" i="6"/>
  <c r="W37" i="6"/>
  <c r="X37" i="6"/>
  <c r="Y37" i="6"/>
  <c r="Z37" i="6"/>
  <c r="AA37" i="6"/>
  <c r="C38" i="6"/>
  <c r="D38" i="6"/>
  <c r="E38" i="6"/>
  <c r="F38" i="6"/>
  <c r="G38" i="6"/>
  <c r="H38" i="6"/>
  <c r="I38" i="6"/>
  <c r="J38" i="6"/>
  <c r="K38" i="6"/>
  <c r="L38" i="6"/>
  <c r="M38" i="6"/>
  <c r="N38" i="6"/>
  <c r="O38" i="6"/>
  <c r="P38" i="6"/>
  <c r="Q38" i="6"/>
  <c r="R38" i="6"/>
  <c r="S38" i="6"/>
  <c r="T38" i="6"/>
  <c r="U38" i="6"/>
  <c r="V38" i="6"/>
  <c r="W38" i="6"/>
  <c r="X38" i="6"/>
  <c r="Y38" i="6"/>
  <c r="Z38" i="6"/>
  <c r="AA38" i="6"/>
  <c r="C39" i="6"/>
  <c r="D39" i="6"/>
  <c r="E39" i="6"/>
  <c r="F39" i="6"/>
  <c r="G39" i="6"/>
  <c r="H39" i="6"/>
  <c r="I39" i="6"/>
  <c r="J39" i="6"/>
  <c r="K39" i="6"/>
  <c r="L39" i="6"/>
  <c r="M39" i="6"/>
  <c r="N39" i="6"/>
  <c r="O39" i="6"/>
  <c r="P39" i="6"/>
  <c r="Q39" i="6"/>
  <c r="R39" i="6"/>
  <c r="S39" i="6"/>
  <c r="T39" i="6"/>
  <c r="U39" i="6"/>
  <c r="V39" i="6"/>
  <c r="W39" i="6"/>
  <c r="X39" i="6"/>
  <c r="Y39" i="6"/>
  <c r="Z39" i="6"/>
  <c r="AA39" i="6"/>
  <c r="C40" i="6"/>
  <c r="D40" i="6"/>
  <c r="E40" i="6"/>
  <c r="F40" i="6"/>
  <c r="G40" i="6"/>
  <c r="H40" i="6"/>
  <c r="I40" i="6"/>
  <c r="J40" i="6"/>
  <c r="K40" i="6"/>
  <c r="L40" i="6"/>
  <c r="M40" i="6"/>
  <c r="N40" i="6"/>
  <c r="O40" i="6"/>
  <c r="P40" i="6"/>
  <c r="Q40" i="6"/>
  <c r="R40" i="6"/>
  <c r="S40" i="6"/>
  <c r="T40" i="6"/>
  <c r="U40" i="6"/>
  <c r="V40" i="6"/>
  <c r="W40" i="6"/>
  <c r="X40" i="6"/>
  <c r="Y40" i="6"/>
  <c r="Z40" i="6"/>
  <c r="AA40" i="6"/>
  <c r="C41" i="6"/>
  <c r="D41" i="6"/>
  <c r="E41" i="6"/>
  <c r="F41" i="6"/>
  <c r="G41" i="6"/>
  <c r="H41" i="6"/>
  <c r="I41" i="6"/>
  <c r="J41" i="6"/>
  <c r="K41" i="6"/>
  <c r="L41" i="6"/>
  <c r="M41" i="6"/>
  <c r="N41" i="6"/>
  <c r="O41" i="6"/>
  <c r="P41" i="6"/>
  <c r="Q41" i="6"/>
  <c r="R41" i="6"/>
  <c r="S41" i="6"/>
  <c r="T41" i="6"/>
  <c r="U41" i="6"/>
  <c r="V41" i="6"/>
  <c r="W41" i="6"/>
  <c r="X41" i="6"/>
  <c r="Y41" i="6"/>
  <c r="Z41" i="6"/>
  <c r="AA41" i="6"/>
  <c r="C42" i="6"/>
  <c r="D42" i="6"/>
  <c r="E42" i="6"/>
  <c r="F42" i="6"/>
  <c r="G42" i="6"/>
  <c r="H42" i="6"/>
  <c r="I42" i="6"/>
  <c r="J42" i="6"/>
  <c r="K42" i="6"/>
  <c r="L42" i="6"/>
  <c r="M42" i="6"/>
  <c r="N42" i="6"/>
  <c r="O42" i="6"/>
  <c r="P42" i="6"/>
  <c r="Q42" i="6"/>
  <c r="R42" i="6"/>
  <c r="S42" i="6"/>
  <c r="T42" i="6"/>
  <c r="U42" i="6"/>
  <c r="V42" i="6"/>
  <c r="W42" i="6"/>
  <c r="X42" i="6"/>
  <c r="Y42" i="6"/>
  <c r="Z42" i="6"/>
  <c r="AA42" i="6"/>
  <c r="C43" i="6"/>
  <c r="D43" i="6"/>
  <c r="E43" i="6"/>
  <c r="F43" i="6"/>
  <c r="G43" i="6"/>
  <c r="H43" i="6"/>
  <c r="I43" i="6"/>
  <c r="J43" i="6"/>
  <c r="K43" i="6"/>
  <c r="L43" i="6"/>
  <c r="M43" i="6"/>
  <c r="N43" i="6"/>
  <c r="O43" i="6"/>
  <c r="P43" i="6"/>
  <c r="Q43" i="6"/>
  <c r="R43" i="6"/>
  <c r="S43" i="6"/>
  <c r="T43" i="6"/>
  <c r="U43" i="6"/>
  <c r="V43" i="6"/>
  <c r="W43" i="6"/>
  <c r="X43" i="6"/>
  <c r="Y43" i="6"/>
  <c r="Z43" i="6"/>
  <c r="AA43" i="6"/>
  <c r="C44" i="6"/>
  <c r="D44" i="6"/>
  <c r="E44" i="6"/>
  <c r="F44" i="6"/>
  <c r="G44" i="6"/>
  <c r="H44" i="6"/>
  <c r="I44" i="6"/>
  <c r="J44" i="6"/>
  <c r="K44" i="6"/>
  <c r="L44" i="6"/>
  <c r="M44" i="6"/>
  <c r="N44" i="6"/>
  <c r="O44" i="6"/>
  <c r="P44" i="6"/>
  <c r="Q44" i="6"/>
  <c r="R44" i="6"/>
  <c r="S44" i="6"/>
  <c r="T44" i="6"/>
  <c r="U44" i="6"/>
  <c r="V44" i="6"/>
  <c r="W44" i="6"/>
  <c r="X44" i="6"/>
  <c r="Y44" i="6"/>
  <c r="Z44" i="6"/>
  <c r="AA44" i="6"/>
  <c r="C45" i="6"/>
  <c r="D45" i="6"/>
  <c r="E45" i="6"/>
  <c r="F45" i="6"/>
  <c r="G45" i="6"/>
  <c r="H45" i="6"/>
  <c r="I45" i="6"/>
  <c r="J45" i="6"/>
  <c r="K45" i="6"/>
  <c r="L45" i="6"/>
  <c r="M45" i="6"/>
  <c r="N45" i="6"/>
  <c r="O45" i="6"/>
  <c r="P45" i="6"/>
  <c r="Q45" i="6"/>
  <c r="R45" i="6"/>
  <c r="S45" i="6"/>
  <c r="T45" i="6"/>
  <c r="U45" i="6"/>
  <c r="V45" i="6"/>
  <c r="W45" i="6"/>
  <c r="X45" i="6"/>
  <c r="Y45" i="6"/>
  <c r="Z45" i="6"/>
  <c r="AA45" i="6"/>
  <c r="C46" i="6"/>
  <c r="D46" i="6"/>
  <c r="E46" i="6"/>
  <c r="F46" i="6"/>
  <c r="G46" i="6"/>
  <c r="H46" i="6"/>
  <c r="I46" i="6"/>
  <c r="J46" i="6"/>
  <c r="K46" i="6"/>
  <c r="L46" i="6"/>
  <c r="M46" i="6"/>
  <c r="N46" i="6"/>
  <c r="O46" i="6"/>
  <c r="P46" i="6"/>
  <c r="Q46" i="6"/>
  <c r="R46" i="6"/>
  <c r="S46" i="6"/>
  <c r="T46" i="6"/>
  <c r="U46" i="6"/>
  <c r="V46" i="6"/>
  <c r="W46" i="6"/>
  <c r="X46" i="6"/>
  <c r="Y46" i="6"/>
  <c r="Z46" i="6"/>
  <c r="AA46" i="6"/>
  <c r="C47" i="6"/>
  <c r="D47" i="6"/>
  <c r="E47" i="6"/>
  <c r="F47" i="6"/>
  <c r="G47" i="6"/>
  <c r="H47" i="6"/>
  <c r="I47" i="6"/>
  <c r="J47" i="6"/>
  <c r="K47" i="6"/>
  <c r="L47" i="6"/>
  <c r="M47" i="6"/>
  <c r="N47" i="6"/>
  <c r="O47" i="6"/>
  <c r="P47" i="6"/>
  <c r="Q47" i="6"/>
  <c r="R47" i="6"/>
  <c r="S47" i="6"/>
  <c r="T47" i="6"/>
  <c r="U47" i="6"/>
  <c r="V47" i="6"/>
  <c r="W47" i="6"/>
  <c r="X47" i="6"/>
  <c r="Y47" i="6"/>
  <c r="Z47" i="6"/>
  <c r="AA47" i="6"/>
  <c r="C48" i="6"/>
  <c r="D48" i="6"/>
  <c r="E48" i="6"/>
  <c r="F48" i="6"/>
  <c r="G48" i="6"/>
  <c r="H48" i="6"/>
  <c r="I48" i="6"/>
  <c r="J48" i="6"/>
  <c r="K48" i="6"/>
  <c r="L48" i="6"/>
  <c r="M48" i="6"/>
  <c r="N48" i="6"/>
  <c r="O48" i="6"/>
  <c r="P48" i="6"/>
  <c r="Q48" i="6"/>
  <c r="R48" i="6"/>
  <c r="S48" i="6"/>
  <c r="T48" i="6"/>
  <c r="U48" i="6"/>
  <c r="V48" i="6"/>
  <c r="W48" i="6"/>
  <c r="X48" i="6"/>
  <c r="Y48" i="6"/>
  <c r="Z48" i="6"/>
  <c r="AA48" i="6"/>
  <c r="C49" i="6"/>
  <c r="D49" i="6"/>
  <c r="E49" i="6"/>
  <c r="F49" i="6"/>
  <c r="G49" i="6"/>
  <c r="H49" i="6"/>
  <c r="I49" i="6"/>
  <c r="J49" i="6"/>
  <c r="K49" i="6"/>
  <c r="L49" i="6"/>
  <c r="M49" i="6"/>
  <c r="N49" i="6"/>
  <c r="O49" i="6"/>
  <c r="P49" i="6"/>
  <c r="Q49" i="6"/>
  <c r="R49" i="6"/>
  <c r="S49" i="6"/>
  <c r="T49" i="6"/>
  <c r="U49" i="6"/>
  <c r="V49" i="6"/>
  <c r="W49" i="6"/>
  <c r="X49" i="6"/>
  <c r="Y49" i="6"/>
  <c r="Z49" i="6"/>
  <c r="AA49" i="6"/>
  <c r="C50" i="6"/>
  <c r="D50" i="6"/>
  <c r="E50" i="6"/>
  <c r="F50" i="6"/>
  <c r="G50" i="6"/>
  <c r="H50" i="6"/>
  <c r="I50" i="6"/>
  <c r="J50" i="6"/>
  <c r="K50" i="6"/>
  <c r="L50" i="6"/>
  <c r="M50" i="6"/>
  <c r="N50" i="6"/>
  <c r="O50" i="6"/>
  <c r="P50" i="6"/>
  <c r="Q50" i="6"/>
  <c r="R50" i="6"/>
  <c r="S50" i="6"/>
  <c r="T50" i="6"/>
  <c r="U50" i="6"/>
  <c r="V50" i="6"/>
  <c r="W50" i="6"/>
  <c r="X50" i="6"/>
  <c r="Y50" i="6"/>
  <c r="Z50" i="6"/>
  <c r="AA50" i="6"/>
  <c r="C51" i="6"/>
  <c r="D51" i="6"/>
  <c r="E51" i="6"/>
  <c r="F51" i="6"/>
  <c r="G51" i="6"/>
  <c r="H51" i="6"/>
  <c r="I51" i="6"/>
  <c r="J51" i="6"/>
  <c r="K51" i="6"/>
  <c r="L51" i="6"/>
  <c r="M51" i="6"/>
  <c r="N51" i="6"/>
  <c r="O51" i="6"/>
  <c r="P51" i="6"/>
  <c r="Q51" i="6"/>
  <c r="R51" i="6"/>
  <c r="S51" i="6"/>
  <c r="T51" i="6"/>
  <c r="U51" i="6"/>
  <c r="V51" i="6"/>
  <c r="W51" i="6"/>
  <c r="X51" i="6"/>
  <c r="Y51" i="6"/>
  <c r="Z51" i="6"/>
  <c r="AA51" i="6"/>
  <c r="C52" i="6"/>
  <c r="D52" i="6"/>
  <c r="E52" i="6"/>
  <c r="F52" i="6"/>
  <c r="G52" i="6"/>
  <c r="H52" i="6"/>
  <c r="I52" i="6"/>
  <c r="J52" i="6"/>
  <c r="K52" i="6"/>
  <c r="L52" i="6"/>
  <c r="M52" i="6"/>
  <c r="N52" i="6"/>
  <c r="O52" i="6"/>
  <c r="P52" i="6"/>
  <c r="Q52" i="6"/>
  <c r="R52" i="6"/>
  <c r="S52" i="6"/>
  <c r="T52" i="6"/>
  <c r="U52" i="6"/>
  <c r="V52" i="6"/>
  <c r="W52" i="6"/>
  <c r="X52" i="6"/>
  <c r="Y52" i="6"/>
  <c r="Z52" i="6"/>
  <c r="AA52" i="6"/>
  <c r="C53" i="6"/>
  <c r="D53" i="6"/>
  <c r="E53" i="6"/>
  <c r="F53" i="6"/>
  <c r="G53" i="6"/>
  <c r="H53" i="6"/>
  <c r="I53" i="6"/>
  <c r="J53" i="6"/>
  <c r="K53" i="6"/>
  <c r="L53" i="6"/>
  <c r="M53" i="6"/>
  <c r="N53" i="6"/>
  <c r="O53" i="6"/>
  <c r="P53" i="6"/>
  <c r="Q53" i="6"/>
  <c r="R53" i="6"/>
  <c r="S53" i="6"/>
  <c r="T53" i="6"/>
  <c r="U53" i="6"/>
  <c r="V53" i="6"/>
  <c r="W53" i="6"/>
  <c r="X53" i="6"/>
  <c r="Y53" i="6"/>
  <c r="Z53" i="6"/>
  <c r="AA53" i="6"/>
  <c r="C54" i="6"/>
  <c r="D54" i="6"/>
  <c r="E54" i="6"/>
  <c r="F54" i="6"/>
  <c r="G54" i="6"/>
  <c r="H54" i="6"/>
  <c r="I54" i="6"/>
  <c r="J54" i="6"/>
  <c r="K54" i="6"/>
  <c r="L54" i="6"/>
  <c r="M54" i="6"/>
  <c r="N54" i="6"/>
  <c r="O54" i="6"/>
  <c r="P54" i="6"/>
  <c r="Q54" i="6"/>
  <c r="R54" i="6"/>
  <c r="S54" i="6"/>
  <c r="T54" i="6"/>
  <c r="U54" i="6"/>
  <c r="V54" i="6"/>
  <c r="W54" i="6"/>
  <c r="X54" i="6"/>
  <c r="Y54" i="6"/>
  <c r="Z54" i="6"/>
  <c r="AA54" i="6"/>
  <c r="C55" i="6"/>
  <c r="D55" i="6"/>
  <c r="E55" i="6"/>
  <c r="F55" i="6"/>
  <c r="G55" i="6"/>
  <c r="H55" i="6"/>
  <c r="I55" i="6"/>
  <c r="J55" i="6"/>
  <c r="K55" i="6"/>
  <c r="L55" i="6"/>
  <c r="M55" i="6"/>
  <c r="N55" i="6"/>
  <c r="O55" i="6"/>
  <c r="P55" i="6"/>
  <c r="Q55" i="6"/>
  <c r="R55" i="6"/>
  <c r="S55" i="6"/>
  <c r="T55" i="6"/>
  <c r="U55" i="6"/>
  <c r="V55" i="6"/>
  <c r="W55" i="6"/>
  <c r="X55" i="6"/>
  <c r="Y55" i="6"/>
  <c r="Z55" i="6"/>
  <c r="AA55" i="6"/>
  <c r="C56" i="6"/>
  <c r="D56" i="6"/>
  <c r="E56" i="6"/>
  <c r="F56" i="6"/>
  <c r="G56" i="6"/>
  <c r="H56" i="6"/>
  <c r="I56" i="6"/>
  <c r="J56" i="6"/>
  <c r="K56" i="6"/>
  <c r="L56" i="6"/>
  <c r="M56" i="6"/>
  <c r="N56" i="6"/>
  <c r="O56" i="6"/>
  <c r="P56" i="6"/>
  <c r="Q56" i="6"/>
  <c r="R56" i="6"/>
  <c r="S56" i="6"/>
  <c r="T56" i="6"/>
  <c r="U56" i="6"/>
  <c r="V56" i="6"/>
  <c r="W56" i="6"/>
  <c r="X56" i="6"/>
  <c r="Y56" i="6"/>
  <c r="Z56" i="6"/>
  <c r="AA56" i="6"/>
  <c r="C57" i="6"/>
  <c r="D57" i="6"/>
  <c r="E57" i="6"/>
  <c r="F57" i="6"/>
  <c r="G57" i="6"/>
  <c r="H57" i="6"/>
  <c r="I57" i="6"/>
  <c r="J57" i="6"/>
  <c r="K57" i="6"/>
  <c r="L57" i="6"/>
  <c r="M57" i="6"/>
  <c r="N57" i="6"/>
  <c r="O57" i="6"/>
  <c r="P57" i="6"/>
  <c r="Q57" i="6"/>
  <c r="R57" i="6"/>
  <c r="S57" i="6"/>
  <c r="T57" i="6"/>
  <c r="U57" i="6"/>
  <c r="V57" i="6"/>
  <c r="W57" i="6"/>
  <c r="X57" i="6"/>
  <c r="Y57" i="6"/>
  <c r="Z57" i="6"/>
  <c r="AA57" i="6"/>
  <c r="C58" i="6"/>
  <c r="D58" i="6"/>
  <c r="E58" i="6"/>
  <c r="F58" i="6"/>
  <c r="G58" i="6"/>
  <c r="H58" i="6"/>
  <c r="I58" i="6"/>
  <c r="J58" i="6"/>
  <c r="K58" i="6"/>
  <c r="L58" i="6"/>
  <c r="M58" i="6"/>
  <c r="N58" i="6"/>
  <c r="O58" i="6"/>
  <c r="P58" i="6"/>
  <c r="Q58" i="6"/>
  <c r="R58" i="6"/>
  <c r="S58" i="6"/>
  <c r="T58" i="6"/>
  <c r="U58" i="6"/>
  <c r="V58" i="6"/>
  <c r="W58" i="6"/>
  <c r="X58" i="6"/>
  <c r="Y58" i="6"/>
  <c r="Z58" i="6"/>
  <c r="AA58" i="6"/>
  <c r="C59" i="6"/>
  <c r="D59" i="6"/>
  <c r="E59" i="6"/>
  <c r="F59" i="6"/>
  <c r="G59" i="6"/>
  <c r="H59" i="6"/>
  <c r="I59" i="6"/>
  <c r="J59" i="6"/>
  <c r="K59" i="6"/>
  <c r="L59" i="6"/>
  <c r="M59" i="6"/>
  <c r="N59" i="6"/>
  <c r="O59" i="6"/>
  <c r="P59" i="6"/>
  <c r="Q59" i="6"/>
  <c r="R59" i="6"/>
  <c r="S59" i="6"/>
  <c r="T59" i="6"/>
  <c r="U59" i="6"/>
  <c r="V59" i="6"/>
  <c r="W59" i="6"/>
  <c r="X59" i="6"/>
  <c r="Y59" i="6"/>
  <c r="Z59" i="6"/>
  <c r="AA59" i="6"/>
  <c r="C60" i="6"/>
  <c r="D60" i="6"/>
  <c r="E60" i="6"/>
  <c r="F60" i="6"/>
  <c r="G60" i="6"/>
  <c r="H60" i="6"/>
  <c r="I60" i="6"/>
  <c r="J60" i="6"/>
  <c r="K60" i="6"/>
  <c r="L60" i="6"/>
  <c r="M60" i="6"/>
  <c r="N60" i="6"/>
  <c r="O60" i="6"/>
  <c r="P60" i="6"/>
  <c r="Q60" i="6"/>
  <c r="R60" i="6"/>
  <c r="S60" i="6"/>
  <c r="T60" i="6"/>
  <c r="U60" i="6"/>
  <c r="V60" i="6"/>
  <c r="W60" i="6"/>
  <c r="X60" i="6"/>
  <c r="Y60" i="6"/>
  <c r="Z60" i="6"/>
  <c r="AA60" i="6"/>
  <c r="C61" i="6"/>
  <c r="D61" i="6"/>
  <c r="E61" i="6"/>
  <c r="F61" i="6"/>
  <c r="G61" i="6"/>
  <c r="H61" i="6"/>
  <c r="I61" i="6"/>
  <c r="J61" i="6"/>
  <c r="K61" i="6"/>
  <c r="L61" i="6"/>
  <c r="M61" i="6"/>
  <c r="N61" i="6"/>
  <c r="O61" i="6"/>
  <c r="P61" i="6"/>
  <c r="Q61" i="6"/>
  <c r="R61" i="6"/>
  <c r="S61" i="6"/>
  <c r="T61" i="6"/>
  <c r="U61" i="6"/>
  <c r="V61" i="6"/>
  <c r="W61" i="6"/>
  <c r="X61" i="6"/>
  <c r="Y61" i="6"/>
  <c r="Z61" i="6"/>
  <c r="AA61" i="6"/>
  <c r="C62" i="6"/>
  <c r="D62" i="6"/>
  <c r="E62" i="6"/>
  <c r="F62" i="6"/>
  <c r="G62" i="6"/>
  <c r="H62" i="6"/>
  <c r="I62" i="6"/>
  <c r="J62" i="6"/>
  <c r="K62" i="6"/>
  <c r="L62" i="6"/>
  <c r="M62" i="6"/>
  <c r="N62" i="6"/>
  <c r="O62" i="6"/>
  <c r="P62" i="6"/>
  <c r="Q62" i="6"/>
  <c r="R62" i="6"/>
  <c r="S62" i="6"/>
  <c r="T62" i="6"/>
  <c r="U62" i="6"/>
  <c r="V62" i="6"/>
  <c r="W62" i="6"/>
  <c r="X62" i="6"/>
  <c r="Y62" i="6"/>
  <c r="Z62" i="6"/>
  <c r="AA62" i="6"/>
  <c r="C63" i="6"/>
  <c r="D63" i="6"/>
  <c r="E63" i="6"/>
  <c r="F63" i="6"/>
  <c r="G63" i="6"/>
  <c r="H63" i="6"/>
  <c r="I63" i="6"/>
  <c r="J63" i="6"/>
  <c r="K63" i="6"/>
  <c r="L63" i="6"/>
  <c r="M63" i="6"/>
  <c r="N63" i="6"/>
  <c r="O63" i="6"/>
  <c r="P63" i="6"/>
  <c r="Q63" i="6"/>
  <c r="R63" i="6"/>
  <c r="S63" i="6"/>
  <c r="T63" i="6"/>
  <c r="U63" i="6"/>
  <c r="V63" i="6"/>
  <c r="W63" i="6"/>
  <c r="X63" i="6"/>
  <c r="Y63" i="6"/>
  <c r="Z63" i="6"/>
  <c r="AA63" i="6"/>
  <c r="C64" i="6"/>
  <c r="D64" i="6"/>
  <c r="E64" i="6"/>
  <c r="F64" i="6"/>
  <c r="G64" i="6"/>
  <c r="H64" i="6"/>
  <c r="I64" i="6"/>
  <c r="J64" i="6"/>
  <c r="K64" i="6"/>
  <c r="L64" i="6"/>
  <c r="M64" i="6"/>
  <c r="N64" i="6"/>
  <c r="O64" i="6"/>
  <c r="P64" i="6"/>
  <c r="Q64" i="6"/>
  <c r="R64" i="6"/>
  <c r="S64" i="6"/>
  <c r="T64" i="6"/>
  <c r="U64" i="6"/>
  <c r="V64" i="6"/>
  <c r="W64" i="6"/>
  <c r="X64" i="6"/>
  <c r="Y64" i="6"/>
  <c r="Z64" i="6"/>
  <c r="AA64" i="6"/>
  <c r="C65" i="6"/>
  <c r="D65" i="6"/>
  <c r="E65" i="6"/>
  <c r="F65" i="6"/>
  <c r="G65" i="6"/>
  <c r="H65" i="6"/>
  <c r="I65" i="6"/>
  <c r="J65" i="6"/>
  <c r="K65" i="6"/>
  <c r="L65" i="6"/>
  <c r="M65" i="6"/>
  <c r="N65" i="6"/>
  <c r="O65" i="6"/>
  <c r="P65" i="6"/>
  <c r="Q65" i="6"/>
  <c r="R65" i="6"/>
  <c r="S65" i="6"/>
  <c r="T65" i="6"/>
  <c r="U65" i="6"/>
  <c r="V65" i="6"/>
  <c r="W65" i="6"/>
  <c r="X65" i="6"/>
  <c r="Y65" i="6"/>
  <c r="Z65" i="6"/>
  <c r="AA65" i="6"/>
  <c r="C66" i="6"/>
  <c r="D66" i="6"/>
  <c r="E66" i="6"/>
  <c r="F66" i="6"/>
  <c r="G66" i="6"/>
  <c r="H66" i="6"/>
  <c r="I66" i="6"/>
  <c r="J66" i="6"/>
  <c r="K66" i="6"/>
  <c r="L66" i="6"/>
  <c r="M66" i="6"/>
  <c r="N66" i="6"/>
  <c r="O66" i="6"/>
  <c r="P66" i="6"/>
  <c r="Q66" i="6"/>
  <c r="R66" i="6"/>
  <c r="S66" i="6"/>
  <c r="T66" i="6"/>
  <c r="U66" i="6"/>
  <c r="V66" i="6"/>
  <c r="W66" i="6"/>
  <c r="X66" i="6"/>
  <c r="Y66" i="6"/>
  <c r="Z66" i="6"/>
  <c r="AA66" i="6"/>
  <c r="C67" i="6"/>
  <c r="D67" i="6"/>
  <c r="E67" i="6"/>
  <c r="F67" i="6"/>
  <c r="G67" i="6"/>
  <c r="H67" i="6"/>
  <c r="I67" i="6"/>
  <c r="J67" i="6"/>
  <c r="K67" i="6"/>
  <c r="L67" i="6"/>
  <c r="M67" i="6"/>
  <c r="N67" i="6"/>
  <c r="O67" i="6"/>
  <c r="P67" i="6"/>
  <c r="Q67" i="6"/>
  <c r="R67" i="6"/>
  <c r="S67" i="6"/>
  <c r="T67" i="6"/>
  <c r="U67" i="6"/>
  <c r="V67" i="6"/>
  <c r="W67" i="6"/>
  <c r="X67" i="6"/>
  <c r="Y67" i="6"/>
  <c r="Z67" i="6"/>
  <c r="AA67" i="6"/>
  <c r="C68" i="6"/>
  <c r="D68" i="6"/>
  <c r="E68" i="6"/>
  <c r="F68" i="6"/>
  <c r="G68" i="6"/>
  <c r="H68" i="6"/>
  <c r="I68" i="6"/>
  <c r="J68" i="6"/>
  <c r="K68" i="6"/>
  <c r="L68" i="6"/>
  <c r="M68" i="6"/>
  <c r="N68" i="6"/>
  <c r="O68" i="6"/>
  <c r="P68" i="6"/>
  <c r="Q68" i="6"/>
  <c r="R68" i="6"/>
  <c r="S68" i="6"/>
  <c r="T68" i="6"/>
  <c r="U68" i="6"/>
  <c r="V68" i="6"/>
  <c r="W68" i="6"/>
  <c r="X68" i="6"/>
  <c r="Y68" i="6"/>
  <c r="Z68" i="6"/>
  <c r="AA68" i="6"/>
  <c r="C69" i="6"/>
  <c r="D69" i="6"/>
  <c r="E69" i="6"/>
  <c r="F69" i="6"/>
  <c r="G69" i="6"/>
  <c r="H69" i="6"/>
  <c r="I69" i="6"/>
  <c r="J69" i="6"/>
  <c r="K69" i="6"/>
  <c r="L69" i="6"/>
  <c r="M69" i="6"/>
  <c r="N69" i="6"/>
  <c r="O69" i="6"/>
  <c r="P69" i="6"/>
  <c r="Q69" i="6"/>
  <c r="R69" i="6"/>
  <c r="S69" i="6"/>
  <c r="T69" i="6"/>
  <c r="U69" i="6"/>
  <c r="V69" i="6"/>
  <c r="W69" i="6"/>
  <c r="X69" i="6"/>
  <c r="Y69" i="6"/>
  <c r="Z69" i="6"/>
  <c r="AA69" i="6"/>
  <c r="C70" i="6"/>
  <c r="D70" i="6"/>
  <c r="E70" i="6"/>
  <c r="F70" i="6"/>
  <c r="G70" i="6"/>
  <c r="H70" i="6"/>
  <c r="I70" i="6"/>
  <c r="J70" i="6"/>
  <c r="K70" i="6"/>
  <c r="L70" i="6"/>
  <c r="M70" i="6"/>
  <c r="N70" i="6"/>
  <c r="O70" i="6"/>
  <c r="P70" i="6"/>
  <c r="Q70" i="6"/>
  <c r="R70" i="6"/>
  <c r="S70" i="6"/>
  <c r="T70" i="6"/>
  <c r="U70" i="6"/>
  <c r="V70" i="6"/>
  <c r="W70" i="6"/>
  <c r="X70" i="6"/>
  <c r="Y70" i="6"/>
  <c r="Z70" i="6"/>
  <c r="AA70" i="6"/>
  <c r="C71" i="6"/>
  <c r="D71" i="6"/>
  <c r="E71" i="6"/>
  <c r="F71" i="6"/>
  <c r="G71" i="6"/>
  <c r="H71" i="6"/>
  <c r="I71" i="6"/>
  <c r="J71" i="6"/>
  <c r="K71" i="6"/>
  <c r="L71" i="6"/>
  <c r="M71" i="6"/>
  <c r="N71" i="6"/>
  <c r="O71" i="6"/>
  <c r="P71" i="6"/>
  <c r="Q71" i="6"/>
  <c r="R71" i="6"/>
  <c r="S71" i="6"/>
  <c r="T71" i="6"/>
  <c r="U71" i="6"/>
  <c r="V71" i="6"/>
  <c r="W71" i="6"/>
  <c r="X71" i="6"/>
  <c r="Y71" i="6"/>
  <c r="Z71" i="6"/>
  <c r="AA71" i="6"/>
  <c r="C72" i="6"/>
  <c r="D72" i="6"/>
  <c r="E72" i="6"/>
  <c r="F72" i="6"/>
  <c r="G72" i="6"/>
  <c r="H72" i="6"/>
  <c r="I72" i="6"/>
  <c r="J72" i="6"/>
  <c r="K72" i="6"/>
  <c r="L72" i="6"/>
  <c r="M72" i="6"/>
  <c r="N72" i="6"/>
  <c r="O72" i="6"/>
  <c r="P72" i="6"/>
  <c r="Q72" i="6"/>
  <c r="R72" i="6"/>
  <c r="S72" i="6"/>
  <c r="T72" i="6"/>
  <c r="U72" i="6"/>
  <c r="V72" i="6"/>
  <c r="W72" i="6"/>
  <c r="X72" i="6"/>
  <c r="Y72" i="6"/>
  <c r="Z72" i="6"/>
  <c r="AA72" i="6"/>
  <c r="C73" i="6"/>
  <c r="D73" i="6"/>
  <c r="E73" i="6"/>
  <c r="F73" i="6"/>
  <c r="G73" i="6"/>
  <c r="H73" i="6"/>
  <c r="I73" i="6"/>
  <c r="J73" i="6"/>
  <c r="K73" i="6"/>
  <c r="L73" i="6"/>
  <c r="M73" i="6"/>
  <c r="N73" i="6"/>
  <c r="O73" i="6"/>
  <c r="P73" i="6"/>
  <c r="Q73" i="6"/>
  <c r="R73" i="6"/>
  <c r="S73" i="6"/>
  <c r="T73" i="6"/>
  <c r="U73" i="6"/>
  <c r="V73" i="6"/>
  <c r="W73" i="6"/>
  <c r="X73" i="6"/>
  <c r="Y73" i="6"/>
  <c r="Z73" i="6"/>
  <c r="AA73" i="6"/>
  <c r="C74" i="6"/>
  <c r="D74" i="6"/>
  <c r="E74" i="6"/>
  <c r="F74" i="6"/>
  <c r="G74" i="6"/>
  <c r="H74" i="6"/>
  <c r="I74" i="6"/>
  <c r="J74" i="6"/>
  <c r="K74" i="6"/>
  <c r="L74" i="6"/>
  <c r="M74" i="6"/>
  <c r="N74" i="6"/>
  <c r="O74" i="6"/>
  <c r="P74" i="6"/>
  <c r="Q74" i="6"/>
  <c r="R74" i="6"/>
  <c r="S74" i="6"/>
  <c r="T74" i="6"/>
  <c r="U74" i="6"/>
  <c r="V74" i="6"/>
  <c r="W74" i="6"/>
  <c r="X74" i="6"/>
  <c r="Y74" i="6"/>
  <c r="Z74" i="6"/>
  <c r="AA74" i="6"/>
  <c r="C75" i="6"/>
  <c r="D75" i="6"/>
  <c r="E75" i="6"/>
  <c r="F75" i="6"/>
  <c r="G75" i="6"/>
  <c r="H75" i="6"/>
  <c r="I75" i="6"/>
  <c r="J75" i="6"/>
  <c r="K75" i="6"/>
  <c r="L75" i="6"/>
  <c r="M75" i="6"/>
  <c r="N75" i="6"/>
  <c r="O75" i="6"/>
  <c r="P75" i="6"/>
  <c r="Q75" i="6"/>
  <c r="R75" i="6"/>
  <c r="S75" i="6"/>
  <c r="T75" i="6"/>
  <c r="U75" i="6"/>
  <c r="V75" i="6"/>
  <c r="W75" i="6"/>
  <c r="X75" i="6"/>
  <c r="Y75" i="6"/>
  <c r="Z75" i="6"/>
  <c r="AA75" i="6"/>
  <c r="C76" i="6"/>
  <c r="D76" i="6"/>
  <c r="E76" i="6"/>
  <c r="F76" i="6"/>
  <c r="G76" i="6"/>
  <c r="H76" i="6"/>
  <c r="I76" i="6"/>
  <c r="J76" i="6"/>
  <c r="K76" i="6"/>
  <c r="L76" i="6"/>
  <c r="M76" i="6"/>
  <c r="N76" i="6"/>
  <c r="O76" i="6"/>
  <c r="P76" i="6"/>
  <c r="Q76" i="6"/>
  <c r="R76" i="6"/>
  <c r="S76" i="6"/>
  <c r="T76" i="6"/>
  <c r="U76" i="6"/>
  <c r="V76" i="6"/>
  <c r="W76" i="6"/>
  <c r="X76" i="6"/>
  <c r="Y76" i="6"/>
  <c r="Z76" i="6"/>
  <c r="AA76" i="6"/>
  <c r="C77" i="6"/>
  <c r="D77" i="6"/>
  <c r="E77" i="6"/>
  <c r="F77" i="6"/>
  <c r="G77" i="6"/>
  <c r="H77" i="6"/>
  <c r="I77" i="6"/>
  <c r="J77" i="6"/>
  <c r="K77" i="6"/>
  <c r="L77" i="6"/>
  <c r="M77" i="6"/>
  <c r="N77" i="6"/>
  <c r="O77" i="6"/>
  <c r="P77" i="6"/>
  <c r="Q77" i="6"/>
  <c r="R77" i="6"/>
  <c r="S77" i="6"/>
  <c r="T77" i="6"/>
  <c r="U77" i="6"/>
  <c r="V77" i="6"/>
  <c r="W77" i="6"/>
  <c r="X77" i="6"/>
  <c r="Y77" i="6"/>
  <c r="Z77" i="6"/>
  <c r="AA77" i="6"/>
  <c r="C78" i="6"/>
  <c r="D78" i="6"/>
  <c r="E78" i="6"/>
  <c r="F78" i="6"/>
  <c r="G78" i="6"/>
  <c r="H78" i="6"/>
  <c r="I78" i="6"/>
  <c r="J78" i="6"/>
  <c r="K78" i="6"/>
  <c r="L78" i="6"/>
  <c r="M78" i="6"/>
  <c r="N78" i="6"/>
  <c r="O78" i="6"/>
  <c r="P78" i="6"/>
  <c r="Q78" i="6"/>
  <c r="R78" i="6"/>
  <c r="S78" i="6"/>
  <c r="T78" i="6"/>
  <c r="U78" i="6"/>
  <c r="V78" i="6"/>
  <c r="W78" i="6"/>
  <c r="X78" i="6"/>
  <c r="Y78" i="6"/>
  <c r="Z78" i="6"/>
  <c r="AA78" i="6"/>
  <c r="D5" i="6"/>
  <c r="E5" i="6"/>
  <c r="F5" i="6"/>
  <c r="G5" i="6"/>
  <c r="H5" i="6"/>
  <c r="I5" i="6"/>
  <c r="J5" i="6"/>
  <c r="K5" i="6"/>
  <c r="L5" i="6"/>
  <c r="M5" i="6"/>
  <c r="N5" i="6"/>
  <c r="O5" i="6"/>
  <c r="P5" i="6"/>
  <c r="Q5" i="6"/>
  <c r="R5" i="6"/>
  <c r="S5" i="6"/>
  <c r="T5" i="6"/>
  <c r="U5" i="6"/>
  <c r="V5" i="6"/>
  <c r="W5" i="6"/>
  <c r="X5" i="6"/>
  <c r="Y5" i="6"/>
  <c r="Z5" i="6"/>
  <c r="AA5" i="6"/>
  <c r="C5" i="6"/>
  <c r="M34" i="3" l="1"/>
  <c r="B77" i="3"/>
  <c r="C77" i="3" s="1"/>
  <c r="M31" i="3"/>
  <c r="B79" i="3"/>
  <c r="C79" i="3" s="1"/>
  <c r="I42" i="3"/>
  <c r="B81" i="3"/>
  <c r="C81" i="3" s="1"/>
  <c r="I28" i="3"/>
  <c r="B74" i="3"/>
  <c r="C74" i="3" s="1"/>
  <c r="I30" i="3"/>
  <c r="B75" i="3"/>
  <c r="C75" i="3" s="1"/>
  <c r="M29" i="3"/>
  <c r="B80" i="3"/>
  <c r="C80" i="3" s="1"/>
  <c r="M27" i="3"/>
  <c r="B73" i="3"/>
  <c r="C73" i="3" s="1"/>
  <c r="M33" i="3"/>
  <c r="B76" i="3"/>
  <c r="C76" i="3" s="1"/>
  <c r="I26" i="3"/>
  <c r="B72" i="3"/>
  <c r="C72" i="3" s="1"/>
  <c r="H49" i="3"/>
  <c r="I49" i="3" s="1"/>
  <c r="I47" i="3"/>
  <c r="B83" i="3"/>
  <c r="C83" i="3" s="1"/>
  <c r="M45" i="3"/>
  <c r="B82" i="3"/>
  <c r="C82" i="3" s="1"/>
  <c r="I48" i="3"/>
  <c r="B84" i="3"/>
  <c r="C84" i="3" s="1"/>
  <c r="N32" i="3"/>
  <c r="O44" i="3"/>
  <c r="N37" i="3"/>
  <c r="O35" i="3"/>
  <c r="O33" i="3"/>
  <c r="I25" i="3"/>
  <c r="M42" i="3"/>
  <c r="O39" i="3"/>
  <c r="O26" i="3"/>
  <c r="O38" i="3"/>
  <c r="N26" i="3"/>
  <c r="N38" i="3"/>
  <c r="N20" i="3"/>
  <c r="I33" i="3"/>
  <c r="N33" i="3"/>
  <c r="O20" i="3"/>
  <c r="M38" i="3"/>
  <c r="I36" i="3"/>
  <c r="N35" i="3"/>
  <c r="N25" i="3"/>
  <c r="O21" i="3"/>
  <c r="I35" i="3"/>
  <c r="O42" i="3"/>
  <c r="O30" i="3"/>
  <c r="N21" i="3"/>
  <c r="N42" i="3"/>
  <c r="N30" i="3"/>
  <c r="I39" i="3"/>
  <c r="N44" i="3"/>
  <c r="N39" i="3"/>
  <c r="M44" i="3"/>
  <c r="M30" i="3"/>
  <c r="M26" i="3"/>
  <c r="O29" i="3"/>
  <c r="I32" i="3"/>
  <c r="M25" i="3"/>
  <c r="O41" i="3"/>
  <c r="O37" i="3"/>
  <c r="O32" i="3"/>
  <c r="O28" i="3"/>
  <c r="O46" i="3"/>
  <c r="I31" i="3"/>
  <c r="N41" i="3"/>
  <c r="N28" i="3"/>
  <c r="I45" i="3"/>
  <c r="M41" i="3"/>
  <c r="M37" i="3"/>
  <c r="M32" i="3"/>
  <c r="M28" i="3"/>
  <c r="M46" i="3"/>
  <c r="I40" i="3"/>
  <c r="I44" i="3"/>
  <c r="I29" i="3"/>
  <c r="O45" i="3"/>
  <c r="O40" i="3"/>
  <c r="O36" i="3"/>
  <c r="O31" i="3"/>
  <c r="O27" i="3"/>
  <c r="I46" i="3"/>
  <c r="N45" i="3"/>
  <c r="N40" i="3"/>
  <c r="N36" i="3"/>
  <c r="N31" i="3"/>
  <c r="N27" i="3"/>
  <c r="O48" i="3"/>
  <c r="I27" i="3"/>
  <c r="N48" i="3"/>
  <c r="M48" i="3"/>
  <c r="O47" i="3"/>
  <c r="M47" i="3"/>
  <c r="N47" i="3"/>
  <c r="I43" i="3"/>
  <c r="O43" i="3"/>
  <c r="N43" i="3"/>
  <c r="O34" i="3"/>
  <c r="N34" i="3"/>
  <c r="I34" i="3"/>
  <c r="I37" i="3"/>
  <c r="I21" i="3"/>
  <c r="M23" i="3"/>
  <c r="I20" i="3"/>
  <c r="C12" i="5"/>
  <c r="D12" i="5" s="1"/>
  <c r="C13" i="5"/>
  <c r="C14" i="5"/>
  <c r="D14" i="5" s="1"/>
  <c r="C15" i="5"/>
  <c r="B15" i="5" s="1" a="1"/>
  <c r="B15" i="5" s="1"/>
  <c r="C19" i="5"/>
  <c r="D19" i="5" s="1"/>
  <c r="C20" i="5"/>
  <c r="D20" i="5" s="1"/>
  <c r="C21" i="5"/>
  <c r="D21" i="5" s="1"/>
  <c r="C22" i="5"/>
  <c r="B22" i="5" s="1" a="1"/>
  <c r="B22" i="5" s="1"/>
  <c r="C23" i="5"/>
  <c r="D23" i="5" s="1"/>
  <c r="C24" i="5"/>
  <c r="D24" i="5" s="1"/>
  <c r="C25" i="5"/>
  <c r="B25" i="5" s="1" a="1"/>
  <c r="B25" i="5" s="1"/>
  <c r="C26" i="5"/>
  <c r="D26" i="5" s="1"/>
  <c r="C27" i="5"/>
  <c r="D27" i="5" s="1"/>
  <c r="C28" i="5"/>
  <c r="B28" i="5" s="1" a="1"/>
  <c r="B28" i="5" s="1"/>
  <c r="C29" i="5"/>
  <c r="D29" i="5" s="1"/>
  <c r="C30" i="5"/>
  <c r="D30" i="5" s="1"/>
  <c r="C6" i="5"/>
  <c r="D6" i="5" s="1"/>
  <c r="G8" i="3"/>
  <c r="G9" i="3" s="1"/>
  <c r="F8" i="3"/>
  <c r="F9" i="3" s="1"/>
  <c r="E8" i="3"/>
  <c r="E9" i="3" s="1"/>
  <c r="D8" i="3"/>
  <c r="D9" i="3" s="1"/>
  <c r="C8" i="3"/>
  <c r="C9" i="3" s="1"/>
  <c r="M32" i="1"/>
  <c r="D75" i="3" l="1"/>
  <c r="E75" i="3" s="1"/>
  <c r="D83" i="3"/>
  <c r="E83" i="3" s="1"/>
  <c r="D79" i="3"/>
  <c r="E79" i="3" s="1"/>
  <c r="D72" i="3"/>
  <c r="E72" i="3" s="1"/>
  <c r="D80" i="3"/>
  <c r="E80" i="3" s="1"/>
  <c r="D85" i="3"/>
  <c r="E85" i="3" s="1"/>
  <c r="D81" i="3"/>
  <c r="E81" i="3" s="1"/>
  <c r="D82" i="3"/>
  <c r="E82" i="3" s="1"/>
  <c r="D84" i="3"/>
  <c r="E84" i="3" s="1"/>
  <c r="D73" i="3"/>
  <c r="E73" i="3" s="1"/>
  <c r="D74" i="3"/>
  <c r="E74" i="3" s="1"/>
  <c r="D78" i="3"/>
  <c r="E78" i="3" s="1"/>
  <c r="B85" i="3"/>
  <c r="D76" i="3"/>
  <c r="E76" i="3" s="1"/>
  <c r="D77" i="3"/>
  <c r="E77" i="3" s="1"/>
  <c r="M49" i="3"/>
  <c r="C85" i="3"/>
  <c r="O49" i="3"/>
  <c r="Q25" i="3" s="1"/>
  <c r="N23" i="3"/>
  <c r="N49" i="3"/>
  <c r="O23" i="3"/>
  <c r="E12" i="3"/>
  <c r="D13" i="5"/>
  <c r="C11" i="5"/>
  <c r="D11" i="5" s="1"/>
  <c r="C10" i="5"/>
  <c r="B10" i="5" s="1" a="1"/>
  <c r="B10" i="5" s="1"/>
  <c r="C9" i="5"/>
  <c r="D9" i="5" s="1"/>
  <c r="C8" i="5"/>
  <c r="D8" i="5" s="1"/>
  <c r="C7" i="5"/>
  <c r="D7" i="5" s="1"/>
  <c r="C18" i="5"/>
  <c r="B18" i="5" s="1" a="1"/>
  <c r="B18" i="5" s="1"/>
  <c r="C17" i="5"/>
  <c r="D17" i="5" s="1"/>
  <c r="C16" i="5"/>
  <c r="D16" i="5" s="1"/>
  <c r="E30" i="5"/>
  <c r="E23" i="5"/>
  <c r="E29" i="5"/>
  <c r="E26" i="5"/>
  <c r="E14" i="5"/>
  <c r="E28" i="5"/>
  <c r="E27" i="5"/>
  <c r="E15" i="5"/>
  <c r="E25" i="5"/>
  <c r="E24" i="5"/>
  <c r="E12" i="5"/>
  <c r="E22" i="5"/>
  <c r="E21" i="5"/>
  <c r="E13" i="5"/>
  <c r="E20" i="5"/>
  <c r="E6" i="5"/>
  <c r="E19" i="5"/>
  <c r="B19" i="5" a="1"/>
  <c r="B19" i="5" s="1"/>
  <c r="B27" i="5" a="1"/>
  <c r="B27" i="5" s="1"/>
  <c r="D28" i="5"/>
  <c r="D15" i="5"/>
  <c r="B23" i="5" a="1"/>
  <c r="B23" i="5" s="1"/>
  <c r="D22" i="5"/>
  <c r="D25" i="5"/>
  <c r="B29" i="5" a="1"/>
  <c r="B29" i="5" s="1"/>
  <c r="B12" i="5" a="1"/>
  <c r="B12" i="5" s="1"/>
  <c r="B14" i="5" a="1"/>
  <c r="B14" i="5" s="1"/>
  <c r="B30" i="5" a="1"/>
  <c r="B30" i="5" s="1"/>
  <c r="B6" i="5" a="1"/>
  <c r="B6" i="5" s="1"/>
  <c r="B21" i="5" a="1"/>
  <c r="B21" i="5" s="1"/>
  <c r="B20" i="5" a="1"/>
  <c r="B20" i="5" s="1"/>
  <c r="B13" i="5" a="1"/>
  <c r="B13" i="5" s="1"/>
  <c r="B26" i="5" a="1"/>
  <c r="B26" i="5" s="1"/>
  <c r="B24" i="5" a="1"/>
  <c r="B24" i="5" s="1"/>
  <c r="C14" i="1"/>
  <c r="D14" i="1"/>
  <c r="E14" i="1"/>
  <c r="F14" i="1"/>
  <c r="G14" i="1"/>
  <c r="H14" i="1"/>
  <c r="I14" i="1"/>
  <c r="J14" i="1"/>
  <c r="K14" i="1"/>
  <c r="L14" i="1"/>
  <c r="M14" i="1"/>
  <c r="N14" i="1"/>
  <c r="O14" i="1"/>
  <c r="P14" i="1"/>
  <c r="Q14" i="1"/>
  <c r="R14" i="1"/>
  <c r="S14" i="1"/>
  <c r="T14" i="1"/>
  <c r="U14" i="1"/>
  <c r="V14" i="1"/>
  <c r="W14" i="1"/>
  <c r="X14" i="1"/>
  <c r="Y14" i="1"/>
  <c r="Z14" i="1"/>
  <c r="AA14" i="1"/>
  <c r="C15" i="1"/>
  <c r="D15" i="1"/>
  <c r="E15" i="1"/>
  <c r="F15" i="1"/>
  <c r="G15" i="1"/>
  <c r="H15" i="1"/>
  <c r="I15" i="1"/>
  <c r="J15" i="1"/>
  <c r="K15" i="1"/>
  <c r="L15" i="1"/>
  <c r="M15" i="1"/>
  <c r="N15" i="1"/>
  <c r="O15" i="1"/>
  <c r="P15" i="1"/>
  <c r="Q15" i="1"/>
  <c r="R15" i="1"/>
  <c r="S15" i="1"/>
  <c r="T15" i="1"/>
  <c r="U15" i="1"/>
  <c r="V15" i="1"/>
  <c r="W15" i="1"/>
  <c r="X15" i="1"/>
  <c r="Y15" i="1"/>
  <c r="Z15" i="1"/>
  <c r="AA15" i="1"/>
  <c r="C16" i="1"/>
  <c r="D16" i="1"/>
  <c r="E16" i="1"/>
  <c r="F16" i="1"/>
  <c r="G16" i="1"/>
  <c r="H16" i="1"/>
  <c r="I16" i="1"/>
  <c r="J16" i="1"/>
  <c r="K16" i="1"/>
  <c r="L16" i="1"/>
  <c r="M16" i="1"/>
  <c r="N16" i="1"/>
  <c r="O16" i="1"/>
  <c r="P16" i="1"/>
  <c r="Q16" i="1"/>
  <c r="R16" i="1"/>
  <c r="S16" i="1"/>
  <c r="T16" i="1"/>
  <c r="U16" i="1"/>
  <c r="V16" i="1"/>
  <c r="W16" i="1"/>
  <c r="X16" i="1"/>
  <c r="Y16" i="1"/>
  <c r="Z16" i="1"/>
  <c r="AA16" i="1"/>
  <c r="C17" i="1"/>
  <c r="D17" i="1"/>
  <c r="E17" i="1"/>
  <c r="F17" i="1"/>
  <c r="G17" i="1"/>
  <c r="H17" i="1"/>
  <c r="I17" i="1"/>
  <c r="J17" i="1"/>
  <c r="K17" i="1"/>
  <c r="L17" i="1"/>
  <c r="M17" i="1"/>
  <c r="N17" i="1"/>
  <c r="O17" i="1"/>
  <c r="P17" i="1"/>
  <c r="Q17" i="1"/>
  <c r="R17" i="1"/>
  <c r="S17" i="1"/>
  <c r="T17" i="1"/>
  <c r="U17" i="1"/>
  <c r="V17" i="1"/>
  <c r="W17" i="1"/>
  <c r="X17" i="1"/>
  <c r="Y17" i="1"/>
  <c r="Z17" i="1"/>
  <c r="AA17" i="1"/>
  <c r="C18" i="1"/>
  <c r="D18" i="1"/>
  <c r="E18" i="1"/>
  <c r="F18" i="1"/>
  <c r="G18" i="1"/>
  <c r="H18" i="1"/>
  <c r="I18" i="1"/>
  <c r="J18" i="1"/>
  <c r="K18" i="1"/>
  <c r="L18" i="1"/>
  <c r="M18" i="1"/>
  <c r="N18" i="1"/>
  <c r="O18" i="1"/>
  <c r="P18" i="1"/>
  <c r="Q18" i="1"/>
  <c r="R18" i="1"/>
  <c r="S18" i="1"/>
  <c r="T18" i="1"/>
  <c r="U18" i="1"/>
  <c r="V18" i="1"/>
  <c r="W18" i="1"/>
  <c r="X18" i="1"/>
  <c r="Y18" i="1"/>
  <c r="Z18" i="1"/>
  <c r="AA18" i="1"/>
  <c r="C19" i="1"/>
  <c r="D19" i="1"/>
  <c r="E19" i="1"/>
  <c r="F19" i="1"/>
  <c r="G19" i="1"/>
  <c r="H19" i="1"/>
  <c r="I19" i="1"/>
  <c r="J19" i="1"/>
  <c r="K19" i="1"/>
  <c r="L19" i="1"/>
  <c r="M19" i="1"/>
  <c r="N19" i="1"/>
  <c r="O19" i="1"/>
  <c r="P19" i="1"/>
  <c r="Q19" i="1"/>
  <c r="R19" i="1"/>
  <c r="S19" i="1"/>
  <c r="T19" i="1"/>
  <c r="U19" i="1"/>
  <c r="V19" i="1"/>
  <c r="W19" i="1"/>
  <c r="X19" i="1"/>
  <c r="Y19" i="1"/>
  <c r="Z19" i="1"/>
  <c r="AA19" i="1"/>
  <c r="C20" i="1"/>
  <c r="D20" i="1"/>
  <c r="E20" i="1"/>
  <c r="F20" i="1"/>
  <c r="G20" i="1"/>
  <c r="H20" i="1"/>
  <c r="I20" i="1"/>
  <c r="J20" i="1"/>
  <c r="K20" i="1"/>
  <c r="L20" i="1"/>
  <c r="M20" i="1"/>
  <c r="N20" i="1"/>
  <c r="O20" i="1"/>
  <c r="P20" i="1"/>
  <c r="Q20" i="1"/>
  <c r="R20" i="1"/>
  <c r="S20" i="1"/>
  <c r="T20" i="1"/>
  <c r="U20" i="1"/>
  <c r="V20" i="1"/>
  <c r="W20" i="1"/>
  <c r="X20" i="1"/>
  <c r="Y20" i="1"/>
  <c r="Z20" i="1"/>
  <c r="AA20" i="1"/>
  <c r="C21" i="1"/>
  <c r="D21" i="1"/>
  <c r="E21" i="1"/>
  <c r="F21" i="1"/>
  <c r="G21" i="1"/>
  <c r="H21" i="1"/>
  <c r="I21" i="1"/>
  <c r="J21" i="1"/>
  <c r="K21" i="1"/>
  <c r="L21" i="1"/>
  <c r="M21" i="1"/>
  <c r="N21" i="1"/>
  <c r="O21" i="1"/>
  <c r="P21" i="1"/>
  <c r="Q21" i="1"/>
  <c r="R21" i="1"/>
  <c r="S21" i="1"/>
  <c r="T21" i="1"/>
  <c r="U21" i="1"/>
  <c r="V21" i="1"/>
  <c r="W21" i="1"/>
  <c r="X21" i="1"/>
  <c r="Y21" i="1"/>
  <c r="Z21" i="1"/>
  <c r="AA21" i="1"/>
  <c r="C22" i="1"/>
  <c r="D22" i="1"/>
  <c r="E22" i="1"/>
  <c r="F22" i="1"/>
  <c r="G22" i="1"/>
  <c r="H22" i="1"/>
  <c r="I22" i="1"/>
  <c r="J22" i="1"/>
  <c r="K22" i="1"/>
  <c r="L22" i="1"/>
  <c r="M22" i="1"/>
  <c r="N22" i="1"/>
  <c r="O22" i="1"/>
  <c r="P22" i="1"/>
  <c r="Q22" i="1"/>
  <c r="R22" i="1"/>
  <c r="S22" i="1"/>
  <c r="T22" i="1"/>
  <c r="U22" i="1"/>
  <c r="V22" i="1"/>
  <c r="W22" i="1"/>
  <c r="X22" i="1"/>
  <c r="Y22" i="1"/>
  <c r="Z22" i="1"/>
  <c r="AA22" i="1"/>
  <c r="C23" i="1"/>
  <c r="D23" i="1"/>
  <c r="E23" i="1"/>
  <c r="F23" i="1"/>
  <c r="G23" i="1"/>
  <c r="H23" i="1"/>
  <c r="I23" i="1"/>
  <c r="J23" i="1"/>
  <c r="K23" i="1"/>
  <c r="L23" i="1"/>
  <c r="M23" i="1"/>
  <c r="N23" i="1"/>
  <c r="O23" i="1"/>
  <c r="P23" i="1"/>
  <c r="Q23" i="1"/>
  <c r="R23" i="1"/>
  <c r="S23" i="1"/>
  <c r="T23" i="1"/>
  <c r="U23" i="1"/>
  <c r="V23" i="1"/>
  <c r="W23" i="1"/>
  <c r="X23" i="1"/>
  <c r="Y23" i="1"/>
  <c r="Z23" i="1"/>
  <c r="AA23" i="1"/>
  <c r="C24" i="1"/>
  <c r="D24" i="1"/>
  <c r="E24" i="1"/>
  <c r="F24" i="1"/>
  <c r="G24" i="1"/>
  <c r="H24" i="1"/>
  <c r="I24" i="1"/>
  <c r="J24" i="1"/>
  <c r="K24" i="1"/>
  <c r="L24" i="1"/>
  <c r="M24" i="1"/>
  <c r="N24" i="1"/>
  <c r="O24" i="1"/>
  <c r="P24" i="1"/>
  <c r="Q24" i="1"/>
  <c r="R24" i="1"/>
  <c r="S24" i="1"/>
  <c r="T24" i="1"/>
  <c r="U24" i="1"/>
  <c r="V24" i="1"/>
  <c r="W24" i="1"/>
  <c r="X24" i="1"/>
  <c r="Y24" i="1"/>
  <c r="Z24" i="1"/>
  <c r="AA24" i="1"/>
  <c r="C25" i="1"/>
  <c r="D25" i="1"/>
  <c r="E25" i="1"/>
  <c r="F25" i="1"/>
  <c r="G25" i="1"/>
  <c r="H25" i="1"/>
  <c r="I25" i="1"/>
  <c r="J25" i="1"/>
  <c r="K25" i="1"/>
  <c r="L25" i="1"/>
  <c r="M25" i="1"/>
  <c r="N25" i="1"/>
  <c r="O25" i="1"/>
  <c r="P25" i="1"/>
  <c r="Q25" i="1"/>
  <c r="R25" i="1"/>
  <c r="S25" i="1"/>
  <c r="T25" i="1"/>
  <c r="U25" i="1"/>
  <c r="V25" i="1"/>
  <c r="W25" i="1"/>
  <c r="X25" i="1"/>
  <c r="Y25" i="1"/>
  <c r="Z25" i="1"/>
  <c r="AA25" i="1"/>
  <c r="C26" i="1"/>
  <c r="D26" i="1"/>
  <c r="E26" i="1"/>
  <c r="F26" i="1"/>
  <c r="G26" i="1"/>
  <c r="H26" i="1"/>
  <c r="I26" i="1"/>
  <c r="J26" i="1"/>
  <c r="K26" i="1"/>
  <c r="L26" i="1"/>
  <c r="M26" i="1"/>
  <c r="N26" i="1"/>
  <c r="O26" i="1"/>
  <c r="P26" i="1"/>
  <c r="Q26" i="1"/>
  <c r="R26" i="1"/>
  <c r="S26" i="1"/>
  <c r="T26" i="1"/>
  <c r="U26" i="1"/>
  <c r="V26" i="1"/>
  <c r="W26" i="1"/>
  <c r="X26" i="1"/>
  <c r="Y26" i="1"/>
  <c r="Z26" i="1"/>
  <c r="AA26" i="1"/>
  <c r="C27" i="1"/>
  <c r="D27" i="1"/>
  <c r="E27" i="1"/>
  <c r="F27" i="1"/>
  <c r="G27" i="1"/>
  <c r="H27" i="1"/>
  <c r="I27" i="1"/>
  <c r="J27" i="1"/>
  <c r="K27" i="1"/>
  <c r="L27" i="1"/>
  <c r="M27" i="1"/>
  <c r="N27" i="1"/>
  <c r="O27" i="1"/>
  <c r="P27" i="1"/>
  <c r="Q27" i="1"/>
  <c r="R27" i="1"/>
  <c r="S27" i="1"/>
  <c r="T27" i="1"/>
  <c r="U27" i="1"/>
  <c r="V27" i="1"/>
  <c r="W27" i="1"/>
  <c r="X27" i="1"/>
  <c r="Y27" i="1"/>
  <c r="Z27" i="1"/>
  <c r="AA27" i="1"/>
  <c r="C28" i="1"/>
  <c r="D28" i="1"/>
  <c r="E28" i="1"/>
  <c r="F28" i="1"/>
  <c r="G28" i="1"/>
  <c r="H28" i="1"/>
  <c r="I28" i="1"/>
  <c r="J28" i="1"/>
  <c r="K28" i="1"/>
  <c r="L28" i="1"/>
  <c r="M28" i="1"/>
  <c r="N28" i="1"/>
  <c r="O28" i="1"/>
  <c r="P28" i="1"/>
  <c r="Q28" i="1"/>
  <c r="R28" i="1"/>
  <c r="S28" i="1"/>
  <c r="T28" i="1"/>
  <c r="U28" i="1"/>
  <c r="V28" i="1"/>
  <c r="W28" i="1"/>
  <c r="X28" i="1"/>
  <c r="Y28" i="1"/>
  <c r="Z28" i="1"/>
  <c r="AA28" i="1"/>
  <c r="C29" i="1"/>
  <c r="D29" i="1"/>
  <c r="E29" i="1"/>
  <c r="F29" i="1"/>
  <c r="G29" i="1"/>
  <c r="H29" i="1"/>
  <c r="I29" i="1"/>
  <c r="J29" i="1"/>
  <c r="K29" i="1"/>
  <c r="L29" i="1"/>
  <c r="M29" i="1"/>
  <c r="N29" i="1"/>
  <c r="O29" i="1"/>
  <c r="P29" i="1"/>
  <c r="Q29" i="1"/>
  <c r="R29" i="1"/>
  <c r="S29" i="1"/>
  <c r="T29" i="1"/>
  <c r="U29" i="1"/>
  <c r="V29" i="1"/>
  <c r="W29" i="1"/>
  <c r="X29" i="1"/>
  <c r="Y29" i="1"/>
  <c r="Z29" i="1"/>
  <c r="AA29" i="1"/>
  <c r="C30" i="1"/>
  <c r="D30" i="1"/>
  <c r="E30" i="1"/>
  <c r="F30" i="1"/>
  <c r="G30" i="1"/>
  <c r="H30" i="1"/>
  <c r="I30" i="1"/>
  <c r="J30" i="1"/>
  <c r="K30" i="1"/>
  <c r="L30" i="1"/>
  <c r="M30" i="1"/>
  <c r="N30" i="1"/>
  <c r="O30" i="1"/>
  <c r="P30" i="1"/>
  <c r="Q30" i="1"/>
  <c r="R30" i="1"/>
  <c r="S30" i="1"/>
  <c r="T30" i="1"/>
  <c r="U30" i="1"/>
  <c r="V30" i="1"/>
  <c r="W30" i="1"/>
  <c r="X30" i="1"/>
  <c r="Y30" i="1"/>
  <c r="Z30" i="1"/>
  <c r="AA30" i="1"/>
  <c r="C31" i="1"/>
  <c r="D31" i="1"/>
  <c r="E31" i="1"/>
  <c r="F31" i="1"/>
  <c r="G31" i="1"/>
  <c r="H31" i="1"/>
  <c r="I31" i="1"/>
  <c r="J31" i="1"/>
  <c r="K31" i="1"/>
  <c r="L31" i="1"/>
  <c r="M31" i="1"/>
  <c r="N31" i="1"/>
  <c r="O31" i="1"/>
  <c r="P31" i="1"/>
  <c r="Q31" i="1"/>
  <c r="R31" i="1"/>
  <c r="S31" i="1"/>
  <c r="T31" i="1"/>
  <c r="U31" i="1"/>
  <c r="V31" i="1"/>
  <c r="W31" i="1"/>
  <c r="X31" i="1"/>
  <c r="Y31" i="1"/>
  <c r="Z31" i="1"/>
  <c r="AA31" i="1"/>
  <c r="C32" i="1"/>
  <c r="D32" i="1"/>
  <c r="E32" i="1"/>
  <c r="F32" i="1"/>
  <c r="G32" i="1"/>
  <c r="H32" i="1"/>
  <c r="I32" i="1"/>
  <c r="J32" i="1"/>
  <c r="K32" i="1"/>
  <c r="L32" i="1"/>
  <c r="N32" i="1"/>
  <c r="O32" i="1"/>
  <c r="P32" i="1"/>
  <c r="Q32" i="1"/>
  <c r="R32" i="1"/>
  <c r="S32" i="1"/>
  <c r="T32" i="1"/>
  <c r="U32" i="1"/>
  <c r="V32" i="1"/>
  <c r="W32" i="1"/>
  <c r="X32" i="1"/>
  <c r="Y32" i="1"/>
  <c r="Z32" i="1"/>
  <c r="AA32" i="1"/>
  <c r="C33" i="1"/>
  <c r="D33" i="1"/>
  <c r="E33" i="1"/>
  <c r="F33" i="1"/>
  <c r="G33" i="1"/>
  <c r="H33" i="1"/>
  <c r="I33" i="1"/>
  <c r="J33" i="1"/>
  <c r="K33" i="1"/>
  <c r="L33" i="1"/>
  <c r="M33" i="1"/>
  <c r="N33" i="1"/>
  <c r="O33" i="1"/>
  <c r="P33" i="1"/>
  <c r="Q33" i="1"/>
  <c r="R33" i="1"/>
  <c r="S33" i="1"/>
  <c r="T33" i="1"/>
  <c r="U33" i="1"/>
  <c r="V33" i="1"/>
  <c r="W33" i="1"/>
  <c r="X33" i="1"/>
  <c r="Y33" i="1"/>
  <c r="Z33" i="1"/>
  <c r="AA33" i="1"/>
  <c r="C34" i="1"/>
  <c r="D34" i="1"/>
  <c r="E34" i="1"/>
  <c r="F34" i="1"/>
  <c r="G34" i="1"/>
  <c r="H34" i="1"/>
  <c r="I34" i="1"/>
  <c r="J34" i="1"/>
  <c r="K34" i="1"/>
  <c r="L34" i="1"/>
  <c r="M34" i="1"/>
  <c r="N34" i="1"/>
  <c r="O34" i="1"/>
  <c r="P34" i="1"/>
  <c r="Q34" i="1"/>
  <c r="R34" i="1"/>
  <c r="S34" i="1"/>
  <c r="T34" i="1"/>
  <c r="U34" i="1"/>
  <c r="V34" i="1"/>
  <c r="W34" i="1"/>
  <c r="X34" i="1"/>
  <c r="Y34" i="1"/>
  <c r="Z34" i="1"/>
  <c r="AA34" i="1"/>
  <c r="C35" i="1"/>
  <c r="D35" i="1"/>
  <c r="E35" i="1"/>
  <c r="F35" i="1"/>
  <c r="G35" i="1"/>
  <c r="H35" i="1"/>
  <c r="I35" i="1"/>
  <c r="J35" i="1"/>
  <c r="K35" i="1"/>
  <c r="L35" i="1"/>
  <c r="M35" i="1"/>
  <c r="N35" i="1"/>
  <c r="O35" i="1"/>
  <c r="P35" i="1"/>
  <c r="Q35" i="1"/>
  <c r="R35" i="1"/>
  <c r="S35" i="1"/>
  <c r="T35" i="1"/>
  <c r="U35" i="1"/>
  <c r="V35" i="1"/>
  <c r="W35" i="1"/>
  <c r="X35" i="1"/>
  <c r="Y35" i="1"/>
  <c r="Z35" i="1"/>
  <c r="AA35" i="1"/>
  <c r="C36" i="1"/>
  <c r="D36" i="1"/>
  <c r="E36" i="1"/>
  <c r="F36" i="1"/>
  <c r="G36" i="1"/>
  <c r="H36" i="1"/>
  <c r="I36" i="1"/>
  <c r="J36" i="1"/>
  <c r="K36" i="1"/>
  <c r="L36" i="1"/>
  <c r="M36" i="1"/>
  <c r="N36" i="1"/>
  <c r="O36" i="1"/>
  <c r="P36" i="1"/>
  <c r="Q36" i="1"/>
  <c r="R36" i="1"/>
  <c r="S36" i="1"/>
  <c r="T36" i="1"/>
  <c r="U36" i="1"/>
  <c r="V36" i="1"/>
  <c r="W36" i="1"/>
  <c r="X36" i="1"/>
  <c r="Y36" i="1"/>
  <c r="Z36" i="1"/>
  <c r="AA36" i="1"/>
  <c r="C37" i="1"/>
  <c r="D37" i="1"/>
  <c r="E37" i="1"/>
  <c r="F37" i="1"/>
  <c r="G37" i="1"/>
  <c r="H37" i="1"/>
  <c r="I37" i="1"/>
  <c r="J37" i="1"/>
  <c r="K37" i="1"/>
  <c r="L37" i="1"/>
  <c r="M37" i="1"/>
  <c r="N37" i="1"/>
  <c r="O37" i="1"/>
  <c r="P37" i="1"/>
  <c r="Q37" i="1"/>
  <c r="R37" i="1"/>
  <c r="S37" i="1"/>
  <c r="T37" i="1"/>
  <c r="U37" i="1"/>
  <c r="V37" i="1"/>
  <c r="W37" i="1"/>
  <c r="X37" i="1"/>
  <c r="Y37" i="1"/>
  <c r="Z37" i="1"/>
  <c r="AA37" i="1"/>
  <c r="C38" i="1"/>
  <c r="D38" i="1"/>
  <c r="E38" i="1"/>
  <c r="F38" i="1"/>
  <c r="G38" i="1"/>
  <c r="H38" i="1"/>
  <c r="I38" i="1"/>
  <c r="J38" i="1"/>
  <c r="K38" i="1"/>
  <c r="L38" i="1"/>
  <c r="M38" i="1"/>
  <c r="N38" i="1"/>
  <c r="O38" i="1"/>
  <c r="P38" i="1"/>
  <c r="Q38" i="1"/>
  <c r="R38" i="1"/>
  <c r="S38" i="1"/>
  <c r="T38" i="1"/>
  <c r="U38" i="1"/>
  <c r="V38" i="1"/>
  <c r="W38" i="1"/>
  <c r="X38" i="1"/>
  <c r="Y38" i="1"/>
  <c r="Z38" i="1"/>
  <c r="AA38" i="1"/>
  <c r="C39" i="1"/>
  <c r="D39" i="1"/>
  <c r="E39" i="1"/>
  <c r="F39" i="1"/>
  <c r="G39" i="1"/>
  <c r="H39" i="1"/>
  <c r="I39" i="1"/>
  <c r="J39" i="1"/>
  <c r="K39" i="1"/>
  <c r="L39" i="1"/>
  <c r="M39" i="1"/>
  <c r="N39" i="1"/>
  <c r="O39" i="1"/>
  <c r="P39" i="1"/>
  <c r="Q39" i="1"/>
  <c r="R39" i="1"/>
  <c r="S39" i="1"/>
  <c r="T39" i="1"/>
  <c r="U39" i="1"/>
  <c r="V39" i="1"/>
  <c r="W39" i="1"/>
  <c r="X39" i="1"/>
  <c r="Y39" i="1"/>
  <c r="Z39" i="1"/>
  <c r="AA39" i="1"/>
  <c r="C40" i="1"/>
  <c r="D40" i="1"/>
  <c r="E40" i="1"/>
  <c r="F40" i="1"/>
  <c r="G40" i="1"/>
  <c r="H40" i="1"/>
  <c r="I40" i="1"/>
  <c r="J40" i="1"/>
  <c r="K40" i="1"/>
  <c r="L40" i="1"/>
  <c r="M40" i="1"/>
  <c r="N40" i="1"/>
  <c r="O40" i="1"/>
  <c r="P40" i="1"/>
  <c r="Q40" i="1"/>
  <c r="R40" i="1"/>
  <c r="S40" i="1"/>
  <c r="T40" i="1"/>
  <c r="U40" i="1"/>
  <c r="V40" i="1"/>
  <c r="W40" i="1"/>
  <c r="X40" i="1"/>
  <c r="Y40" i="1"/>
  <c r="Z40" i="1"/>
  <c r="AA40" i="1"/>
  <c r="C41" i="1"/>
  <c r="D41" i="1"/>
  <c r="E41" i="1"/>
  <c r="F41" i="1"/>
  <c r="G41" i="1"/>
  <c r="H41" i="1"/>
  <c r="I41" i="1"/>
  <c r="J41" i="1"/>
  <c r="K41" i="1"/>
  <c r="L41" i="1"/>
  <c r="M41" i="1"/>
  <c r="N41" i="1"/>
  <c r="O41" i="1"/>
  <c r="P41" i="1"/>
  <c r="Q41" i="1"/>
  <c r="R41" i="1"/>
  <c r="S41" i="1"/>
  <c r="T41" i="1"/>
  <c r="U41" i="1"/>
  <c r="V41" i="1"/>
  <c r="W41" i="1"/>
  <c r="X41" i="1"/>
  <c r="Y41" i="1"/>
  <c r="Z41" i="1"/>
  <c r="AA41" i="1"/>
  <c r="C42" i="1"/>
  <c r="D42" i="1"/>
  <c r="E42" i="1"/>
  <c r="F42" i="1"/>
  <c r="G42" i="1"/>
  <c r="H42" i="1"/>
  <c r="I42" i="1"/>
  <c r="J42" i="1"/>
  <c r="K42" i="1"/>
  <c r="L42" i="1"/>
  <c r="M42" i="1"/>
  <c r="N42" i="1"/>
  <c r="O42" i="1"/>
  <c r="P42" i="1"/>
  <c r="Q42" i="1"/>
  <c r="R42" i="1"/>
  <c r="S42" i="1"/>
  <c r="T42" i="1"/>
  <c r="U42" i="1"/>
  <c r="V42" i="1"/>
  <c r="W42" i="1"/>
  <c r="X42" i="1"/>
  <c r="Y42" i="1"/>
  <c r="Z42" i="1"/>
  <c r="AA42" i="1"/>
  <c r="C43" i="1"/>
  <c r="D43" i="1"/>
  <c r="E43" i="1"/>
  <c r="F43" i="1"/>
  <c r="G43" i="1"/>
  <c r="H43" i="1"/>
  <c r="I43" i="1"/>
  <c r="J43" i="1"/>
  <c r="K43" i="1"/>
  <c r="L43" i="1"/>
  <c r="M43" i="1"/>
  <c r="N43" i="1"/>
  <c r="O43" i="1"/>
  <c r="P43" i="1"/>
  <c r="Q43" i="1"/>
  <c r="R43" i="1"/>
  <c r="S43" i="1"/>
  <c r="T43" i="1"/>
  <c r="U43" i="1"/>
  <c r="V43" i="1"/>
  <c r="W43" i="1"/>
  <c r="X43" i="1"/>
  <c r="Y43" i="1"/>
  <c r="Z43" i="1"/>
  <c r="AA43" i="1"/>
  <c r="C44" i="1"/>
  <c r="D44" i="1"/>
  <c r="E44" i="1"/>
  <c r="F44" i="1"/>
  <c r="G44" i="1"/>
  <c r="H44" i="1"/>
  <c r="I44" i="1"/>
  <c r="J44" i="1"/>
  <c r="K44" i="1"/>
  <c r="L44" i="1"/>
  <c r="M44" i="1"/>
  <c r="N44" i="1"/>
  <c r="O44" i="1"/>
  <c r="P44" i="1"/>
  <c r="Q44" i="1"/>
  <c r="R44" i="1"/>
  <c r="S44" i="1"/>
  <c r="T44" i="1"/>
  <c r="U44" i="1"/>
  <c r="V44" i="1"/>
  <c r="W44" i="1"/>
  <c r="X44" i="1"/>
  <c r="Y44" i="1"/>
  <c r="Z44" i="1"/>
  <c r="AA44" i="1"/>
  <c r="C45" i="1"/>
  <c r="D45" i="1"/>
  <c r="E45" i="1"/>
  <c r="F45" i="1"/>
  <c r="G45" i="1"/>
  <c r="H45" i="1"/>
  <c r="I45" i="1"/>
  <c r="J45" i="1"/>
  <c r="K45" i="1"/>
  <c r="L45" i="1"/>
  <c r="M45" i="1"/>
  <c r="N45" i="1"/>
  <c r="O45" i="1"/>
  <c r="P45" i="1"/>
  <c r="Q45" i="1"/>
  <c r="R45" i="1"/>
  <c r="S45" i="1"/>
  <c r="T45" i="1"/>
  <c r="U45" i="1"/>
  <c r="V45" i="1"/>
  <c r="W45" i="1"/>
  <c r="X45" i="1"/>
  <c r="Y45" i="1"/>
  <c r="Z45" i="1"/>
  <c r="AA45" i="1"/>
  <c r="C46" i="1"/>
  <c r="D46" i="1"/>
  <c r="E46" i="1"/>
  <c r="F46" i="1"/>
  <c r="G46" i="1"/>
  <c r="H46" i="1"/>
  <c r="I46" i="1"/>
  <c r="J46" i="1"/>
  <c r="K46" i="1"/>
  <c r="L46" i="1"/>
  <c r="M46" i="1"/>
  <c r="N46" i="1"/>
  <c r="O46" i="1"/>
  <c r="P46" i="1"/>
  <c r="Q46" i="1"/>
  <c r="R46" i="1"/>
  <c r="S46" i="1"/>
  <c r="T46" i="1"/>
  <c r="U46" i="1"/>
  <c r="V46" i="1"/>
  <c r="W46" i="1"/>
  <c r="X46" i="1"/>
  <c r="Y46" i="1"/>
  <c r="Z46" i="1"/>
  <c r="AA46" i="1"/>
  <c r="C47" i="1"/>
  <c r="D47" i="1"/>
  <c r="E47" i="1"/>
  <c r="F47" i="1"/>
  <c r="G47" i="1"/>
  <c r="H47" i="1"/>
  <c r="I47" i="1"/>
  <c r="J47" i="1"/>
  <c r="K47" i="1"/>
  <c r="L47" i="1"/>
  <c r="M47" i="1"/>
  <c r="N47" i="1"/>
  <c r="O47" i="1"/>
  <c r="P47" i="1"/>
  <c r="Q47" i="1"/>
  <c r="R47" i="1"/>
  <c r="S47" i="1"/>
  <c r="T47" i="1"/>
  <c r="U47" i="1"/>
  <c r="V47" i="1"/>
  <c r="W47" i="1"/>
  <c r="X47" i="1"/>
  <c r="Y47" i="1"/>
  <c r="Z47" i="1"/>
  <c r="AA47" i="1"/>
  <c r="C48" i="1"/>
  <c r="D48" i="1"/>
  <c r="E48" i="1"/>
  <c r="F48" i="1"/>
  <c r="G48" i="1"/>
  <c r="H48" i="1"/>
  <c r="I48" i="1"/>
  <c r="J48" i="1"/>
  <c r="K48" i="1"/>
  <c r="L48" i="1"/>
  <c r="M48" i="1"/>
  <c r="N48" i="1"/>
  <c r="O48" i="1"/>
  <c r="P48" i="1"/>
  <c r="Q48" i="1"/>
  <c r="R48" i="1"/>
  <c r="S48" i="1"/>
  <c r="T48" i="1"/>
  <c r="U48" i="1"/>
  <c r="V48" i="1"/>
  <c r="W48" i="1"/>
  <c r="X48" i="1"/>
  <c r="Y48" i="1"/>
  <c r="Z48" i="1"/>
  <c r="AA48" i="1"/>
  <c r="C49" i="1"/>
  <c r="D49" i="1"/>
  <c r="E49" i="1"/>
  <c r="F49" i="1"/>
  <c r="G49" i="1"/>
  <c r="H49" i="1"/>
  <c r="I49" i="1"/>
  <c r="J49" i="1"/>
  <c r="K49" i="1"/>
  <c r="L49" i="1"/>
  <c r="M49" i="1"/>
  <c r="N49" i="1"/>
  <c r="O49" i="1"/>
  <c r="P49" i="1"/>
  <c r="Q49" i="1"/>
  <c r="R49" i="1"/>
  <c r="S49" i="1"/>
  <c r="T49" i="1"/>
  <c r="U49" i="1"/>
  <c r="V49" i="1"/>
  <c r="W49" i="1"/>
  <c r="X49" i="1"/>
  <c r="Y49" i="1"/>
  <c r="Z49" i="1"/>
  <c r="AA49" i="1"/>
  <c r="C50" i="1"/>
  <c r="D50" i="1"/>
  <c r="E50" i="1"/>
  <c r="F50" i="1"/>
  <c r="G50" i="1"/>
  <c r="H50" i="1"/>
  <c r="I50" i="1"/>
  <c r="J50" i="1"/>
  <c r="K50" i="1"/>
  <c r="L50" i="1"/>
  <c r="M50" i="1"/>
  <c r="N50" i="1"/>
  <c r="O50" i="1"/>
  <c r="P50" i="1"/>
  <c r="Q50" i="1"/>
  <c r="R50" i="1"/>
  <c r="S50" i="1"/>
  <c r="T50" i="1"/>
  <c r="U50" i="1"/>
  <c r="V50" i="1"/>
  <c r="W50" i="1"/>
  <c r="X50" i="1"/>
  <c r="Y50" i="1"/>
  <c r="Z50" i="1"/>
  <c r="AA50" i="1"/>
  <c r="C51" i="1"/>
  <c r="D51" i="1"/>
  <c r="E51" i="1"/>
  <c r="F51" i="1"/>
  <c r="G51" i="1"/>
  <c r="H51" i="1"/>
  <c r="I51" i="1"/>
  <c r="J51" i="1"/>
  <c r="K51" i="1"/>
  <c r="L51" i="1"/>
  <c r="M51" i="1"/>
  <c r="N51" i="1"/>
  <c r="O51" i="1"/>
  <c r="P51" i="1"/>
  <c r="Q51" i="1"/>
  <c r="R51" i="1"/>
  <c r="S51" i="1"/>
  <c r="T51" i="1"/>
  <c r="U51" i="1"/>
  <c r="V51" i="1"/>
  <c r="W51" i="1"/>
  <c r="X51" i="1"/>
  <c r="Y51" i="1"/>
  <c r="Z51" i="1"/>
  <c r="AA51" i="1"/>
  <c r="C52" i="1"/>
  <c r="D52" i="1"/>
  <c r="E52" i="1"/>
  <c r="F52" i="1"/>
  <c r="G52" i="1"/>
  <c r="H52" i="1"/>
  <c r="I52" i="1"/>
  <c r="J52" i="1"/>
  <c r="K52" i="1"/>
  <c r="L52" i="1"/>
  <c r="M52" i="1"/>
  <c r="N52" i="1"/>
  <c r="O52" i="1"/>
  <c r="P52" i="1"/>
  <c r="Q52" i="1"/>
  <c r="R52" i="1"/>
  <c r="S52" i="1"/>
  <c r="T52" i="1"/>
  <c r="U52" i="1"/>
  <c r="V52" i="1"/>
  <c r="W52" i="1"/>
  <c r="X52" i="1"/>
  <c r="Y52" i="1"/>
  <c r="Z52" i="1"/>
  <c r="AA52" i="1"/>
  <c r="C53" i="1"/>
  <c r="D53" i="1"/>
  <c r="E53" i="1"/>
  <c r="F53" i="1"/>
  <c r="G53" i="1"/>
  <c r="H53" i="1"/>
  <c r="I53" i="1"/>
  <c r="J53" i="1"/>
  <c r="K53" i="1"/>
  <c r="L53" i="1"/>
  <c r="M53" i="1"/>
  <c r="N53" i="1"/>
  <c r="O53" i="1"/>
  <c r="P53" i="1"/>
  <c r="Q53" i="1"/>
  <c r="R53" i="1"/>
  <c r="S53" i="1"/>
  <c r="T53" i="1"/>
  <c r="U53" i="1"/>
  <c r="V53" i="1"/>
  <c r="W53" i="1"/>
  <c r="X53" i="1"/>
  <c r="Y53" i="1"/>
  <c r="Z53" i="1"/>
  <c r="AA53" i="1"/>
  <c r="C54" i="1"/>
  <c r="D54" i="1"/>
  <c r="E54" i="1"/>
  <c r="F54" i="1"/>
  <c r="G54" i="1"/>
  <c r="H54" i="1"/>
  <c r="I54" i="1"/>
  <c r="J54" i="1"/>
  <c r="K54" i="1"/>
  <c r="L54" i="1"/>
  <c r="M54" i="1"/>
  <c r="N54" i="1"/>
  <c r="O54" i="1"/>
  <c r="P54" i="1"/>
  <c r="Q54" i="1"/>
  <c r="R54" i="1"/>
  <c r="S54" i="1"/>
  <c r="T54" i="1"/>
  <c r="U54" i="1"/>
  <c r="V54" i="1"/>
  <c r="W54" i="1"/>
  <c r="X54" i="1"/>
  <c r="Y54" i="1"/>
  <c r="Z54" i="1"/>
  <c r="AA54" i="1"/>
  <c r="C55" i="1"/>
  <c r="D55" i="1"/>
  <c r="E55" i="1"/>
  <c r="F55" i="1"/>
  <c r="G55" i="1"/>
  <c r="H55" i="1"/>
  <c r="I55" i="1"/>
  <c r="J55" i="1"/>
  <c r="K55" i="1"/>
  <c r="L55" i="1"/>
  <c r="M55" i="1"/>
  <c r="N55" i="1"/>
  <c r="O55" i="1"/>
  <c r="P55" i="1"/>
  <c r="Q55" i="1"/>
  <c r="R55" i="1"/>
  <c r="S55" i="1"/>
  <c r="T55" i="1"/>
  <c r="U55" i="1"/>
  <c r="V55" i="1"/>
  <c r="W55" i="1"/>
  <c r="X55" i="1"/>
  <c r="Y55" i="1"/>
  <c r="Z55" i="1"/>
  <c r="AA55" i="1"/>
  <c r="C56" i="1"/>
  <c r="D56" i="1"/>
  <c r="E56" i="1"/>
  <c r="F56" i="1"/>
  <c r="G56" i="1"/>
  <c r="H56" i="1"/>
  <c r="I56" i="1"/>
  <c r="J56" i="1"/>
  <c r="K56" i="1"/>
  <c r="L56" i="1"/>
  <c r="M56" i="1"/>
  <c r="N56" i="1"/>
  <c r="O56" i="1"/>
  <c r="P56" i="1"/>
  <c r="Q56" i="1"/>
  <c r="R56" i="1"/>
  <c r="S56" i="1"/>
  <c r="T56" i="1"/>
  <c r="U56" i="1"/>
  <c r="V56" i="1"/>
  <c r="W56" i="1"/>
  <c r="X56" i="1"/>
  <c r="Y56" i="1"/>
  <c r="Z56" i="1"/>
  <c r="AA56" i="1"/>
  <c r="C57" i="1"/>
  <c r="D57" i="1"/>
  <c r="E57" i="1"/>
  <c r="F57" i="1"/>
  <c r="G57" i="1"/>
  <c r="H57" i="1"/>
  <c r="I57" i="1"/>
  <c r="J57" i="1"/>
  <c r="K57" i="1"/>
  <c r="L57" i="1"/>
  <c r="M57" i="1"/>
  <c r="N57" i="1"/>
  <c r="O57" i="1"/>
  <c r="P57" i="1"/>
  <c r="Q57" i="1"/>
  <c r="R57" i="1"/>
  <c r="S57" i="1"/>
  <c r="T57" i="1"/>
  <c r="U57" i="1"/>
  <c r="V57" i="1"/>
  <c r="W57" i="1"/>
  <c r="X57" i="1"/>
  <c r="Y57" i="1"/>
  <c r="Z57" i="1"/>
  <c r="AA57" i="1"/>
  <c r="C58" i="1"/>
  <c r="D58" i="1"/>
  <c r="E58" i="1"/>
  <c r="F58" i="1"/>
  <c r="G58" i="1"/>
  <c r="H58" i="1"/>
  <c r="I58" i="1"/>
  <c r="J58" i="1"/>
  <c r="K58" i="1"/>
  <c r="L58" i="1"/>
  <c r="M58" i="1"/>
  <c r="N58" i="1"/>
  <c r="O58" i="1"/>
  <c r="P58" i="1"/>
  <c r="Q58" i="1"/>
  <c r="R58" i="1"/>
  <c r="S58" i="1"/>
  <c r="T58" i="1"/>
  <c r="U58" i="1"/>
  <c r="V58" i="1"/>
  <c r="W58" i="1"/>
  <c r="X58" i="1"/>
  <c r="Y58" i="1"/>
  <c r="Z58" i="1"/>
  <c r="AA58" i="1"/>
  <c r="C59" i="1"/>
  <c r="D59" i="1"/>
  <c r="E59" i="1"/>
  <c r="F59" i="1"/>
  <c r="G59" i="1"/>
  <c r="H59" i="1"/>
  <c r="I59" i="1"/>
  <c r="J59" i="1"/>
  <c r="K59" i="1"/>
  <c r="L59" i="1"/>
  <c r="M59" i="1"/>
  <c r="N59" i="1"/>
  <c r="O59" i="1"/>
  <c r="P59" i="1"/>
  <c r="Q59" i="1"/>
  <c r="R59" i="1"/>
  <c r="S59" i="1"/>
  <c r="T59" i="1"/>
  <c r="U59" i="1"/>
  <c r="V59" i="1"/>
  <c r="W59" i="1"/>
  <c r="X59" i="1"/>
  <c r="Y59" i="1"/>
  <c r="Z59" i="1"/>
  <c r="AA59" i="1"/>
  <c r="C60" i="1"/>
  <c r="D60" i="1"/>
  <c r="E60" i="1"/>
  <c r="F60" i="1"/>
  <c r="G60" i="1"/>
  <c r="H60" i="1"/>
  <c r="I60" i="1"/>
  <c r="J60" i="1"/>
  <c r="K60" i="1"/>
  <c r="L60" i="1"/>
  <c r="M60" i="1"/>
  <c r="N60" i="1"/>
  <c r="O60" i="1"/>
  <c r="P60" i="1"/>
  <c r="Q60" i="1"/>
  <c r="R60" i="1"/>
  <c r="S60" i="1"/>
  <c r="T60" i="1"/>
  <c r="U60" i="1"/>
  <c r="V60" i="1"/>
  <c r="W60" i="1"/>
  <c r="X60" i="1"/>
  <c r="Y60" i="1"/>
  <c r="Z60" i="1"/>
  <c r="AA60" i="1"/>
  <c r="C61" i="1"/>
  <c r="D61" i="1"/>
  <c r="E61" i="1"/>
  <c r="F61" i="1"/>
  <c r="G61" i="1"/>
  <c r="H61" i="1"/>
  <c r="I61" i="1"/>
  <c r="J61" i="1"/>
  <c r="K61" i="1"/>
  <c r="L61" i="1"/>
  <c r="M61" i="1"/>
  <c r="N61" i="1"/>
  <c r="O61" i="1"/>
  <c r="P61" i="1"/>
  <c r="Q61" i="1"/>
  <c r="R61" i="1"/>
  <c r="S61" i="1"/>
  <c r="T61" i="1"/>
  <c r="U61" i="1"/>
  <c r="V61" i="1"/>
  <c r="W61" i="1"/>
  <c r="X61" i="1"/>
  <c r="Y61" i="1"/>
  <c r="Z61" i="1"/>
  <c r="AA61" i="1"/>
  <c r="C62" i="1"/>
  <c r="D62" i="1"/>
  <c r="E62" i="1"/>
  <c r="F62" i="1"/>
  <c r="G62" i="1"/>
  <c r="H62" i="1"/>
  <c r="I62" i="1"/>
  <c r="J62" i="1"/>
  <c r="K62" i="1"/>
  <c r="L62" i="1"/>
  <c r="M62" i="1"/>
  <c r="N62" i="1"/>
  <c r="O62" i="1"/>
  <c r="P62" i="1"/>
  <c r="Q62" i="1"/>
  <c r="R62" i="1"/>
  <c r="S62" i="1"/>
  <c r="T62" i="1"/>
  <c r="U62" i="1"/>
  <c r="V62" i="1"/>
  <c r="W62" i="1"/>
  <c r="X62" i="1"/>
  <c r="Y62" i="1"/>
  <c r="Z62" i="1"/>
  <c r="AA62" i="1"/>
  <c r="C63" i="1"/>
  <c r="D63" i="1"/>
  <c r="E63" i="1"/>
  <c r="F63" i="1"/>
  <c r="G63" i="1"/>
  <c r="H63" i="1"/>
  <c r="I63" i="1"/>
  <c r="J63" i="1"/>
  <c r="K63" i="1"/>
  <c r="L63" i="1"/>
  <c r="M63" i="1"/>
  <c r="N63" i="1"/>
  <c r="O63" i="1"/>
  <c r="P63" i="1"/>
  <c r="Q63" i="1"/>
  <c r="R63" i="1"/>
  <c r="S63" i="1"/>
  <c r="T63" i="1"/>
  <c r="U63" i="1"/>
  <c r="V63" i="1"/>
  <c r="W63" i="1"/>
  <c r="X63" i="1"/>
  <c r="Y63" i="1"/>
  <c r="Z63" i="1"/>
  <c r="AA63" i="1"/>
  <c r="C64" i="1"/>
  <c r="D64" i="1"/>
  <c r="E64" i="1"/>
  <c r="F64" i="1"/>
  <c r="G64" i="1"/>
  <c r="H64" i="1"/>
  <c r="I64" i="1"/>
  <c r="J64" i="1"/>
  <c r="K64" i="1"/>
  <c r="L64" i="1"/>
  <c r="M64" i="1"/>
  <c r="N64" i="1"/>
  <c r="O64" i="1"/>
  <c r="P64" i="1"/>
  <c r="Q64" i="1"/>
  <c r="R64" i="1"/>
  <c r="S64" i="1"/>
  <c r="T64" i="1"/>
  <c r="U64" i="1"/>
  <c r="V64" i="1"/>
  <c r="W64" i="1"/>
  <c r="X64" i="1"/>
  <c r="Y64" i="1"/>
  <c r="Z64" i="1"/>
  <c r="AA64" i="1"/>
  <c r="C65" i="1"/>
  <c r="D65" i="1"/>
  <c r="E65" i="1"/>
  <c r="F65" i="1"/>
  <c r="G65" i="1"/>
  <c r="H65" i="1"/>
  <c r="I65" i="1"/>
  <c r="J65" i="1"/>
  <c r="K65" i="1"/>
  <c r="L65" i="1"/>
  <c r="M65" i="1"/>
  <c r="N65" i="1"/>
  <c r="O65" i="1"/>
  <c r="P65" i="1"/>
  <c r="Q65" i="1"/>
  <c r="R65" i="1"/>
  <c r="S65" i="1"/>
  <c r="T65" i="1"/>
  <c r="U65" i="1"/>
  <c r="V65" i="1"/>
  <c r="W65" i="1"/>
  <c r="X65" i="1"/>
  <c r="Y65" i="1"/>
  <c r="Z65" i="1"/>
  <c r="AA65" i="1"/>
  <c r="C66" i="1"/>
  <c r="D66" i="1"/>
  <c r="E66" i="1"/>
  <c r="F66" i="1"/>
  <c r="G66" i="1"/>
  <c r="H66" i="1"/>
  <c r="I66" i="1"/>
  <c r="J66" i="1"/>
  <c r="K66" i="1"/>
  <c r="L66" i="1"/>
  <c r="M66" i="1"/>
  <c r="N66" i="1"/>
  <c r="O66" i="1"/>
  <c r="P66" i="1"/>
  <c r="Q66" i="1"/>
  <c r="R66" i="1"/>
  <c r="S66" i="1"/>
  <c r="T66" i="1"/>
  <c r="U66" i="1"/>
  <c r="V66" i="1"/>
  <c r="W66" i="1"/>
  <c r="X66" i="1"/>
  <c r="Y66" i="1"/>
  <c r="Z66" i="1"/>
  <c r="AA66" i="1"/>
  <c r="C67" i="1"/>
  <c r="D67" i="1"/>
  <c r="E67" i="1"/>
  <c r="F67" i="1"/>
  <c r="G67" i="1"/>
  <c r="H67" i="1"/>
  <c r="I67" i="1"/>
  <c r="J67" i="1"/>
  <c r="K67" i="1"/>
  <c r="L67" i="1"/>
  <c r="M67" i="1"/>
  <c r="N67" i="1"/>
  <c r="O67" i="1"/>
  <c r="P67" i="1"/>
  <c r="Q67" i="1"/>
  <c r="R67" i="1"/>
  <c r="S67" i="1"/>
  <c r="T67" i="1"/>
  <c r="U67" i="1"/>
  <c r="V67" i="1"/>
  <c r="W67" i="1"/>
  <c r="X67" i="1"/>
  <c r="Y67" i="1"/>
  <c r="Z67" i="1"/>
  <c r="AA67" i="1"/>
  <c r="C68" i="1"/>
  <c r="D68" i="1"/>
  <c r="E68" i="1"/>
  <c r="F68" i="1"/>
  <c r="G68" i="1"/>
  <c r="H68" i="1"/>
  <c r="I68" i="1"/>
  <c r="J68" i="1"/>
  <c r="K68" i="1"/>
  <c r="L68" i="1"/>
  <c r="M68" i="1"/>
  <c r="N68" i="1"/>
  <c r="O68" i="1"/>
  <c r="P68" i="1"/>
  <c r="Q68" i="1"/>
  <c r="R68" i="1"/>
  <c r="S68" i="1"/>
  <c r="T68" i="1"/>
  <c r="U68" i="1"/>
  <c r="V68" i="1"/>
  <c r="W68" i="1"/>
  <c r="X68" i="1"/>
  <c r="Y68" i="1"/>
  <c r="Z68" i="1"/>
  <c r="AA68" i="1"/>
  <c r="C69" i="1"/>
  <c r="D69" i="1"/>
  <c r="E69" i="1"/>
  <c r="F69" i="1"/>
  <c r="G69" i="1"/>
  <c r="H69" i="1"/>
  <c r="I69" i="1"/>
  <c r="J69" i="1"/>
  <c r="K69" i="1"/>
  <c r="L69" i="1"/>
  <c r="M69" i="1"/>
  <c r="N69" i="1"/>
  <c r="O69" i="1"/>
  <c r="P69" i="1"/>
  <c r="Q69" i="1"/>
  <c r="R69" i="1"/>
  <c r="S69" i="1"/>
  <c r="T69" i="1"/>
  <c r="U69" i="1"/>
  <c r="V69" i="1"/>
  <c r="W69" i="1"/>
  <c r="X69" i="1"/>
  <c r="Y69" i="1"/>
  <c r="Z69" i="1"/>
  <c r="AA69" i="1"/>
  <c r="C70" i="1"/>
  <c r="D70" i="1"/>
  <c r="E70" i="1"/>
  <c r="F70" i="1"/>
  <c r="G70" i="1"/>
  <c r="H70" i="1"/>
  <c r="I70" i="1"/>
  <c r="J70" i="1"/>
  <c r="K70" i="1"/>
  <c r="L70" i="1"/>
  <c r="M70" i="1"/>
  <c r="N70" i="1"/>
  <c r="O70" i="1"/>
  <c r="P70" i="1"/>
  <c r="Q70" i="1"/>
  <c r="R70" i="1"/>
  <c r="S70" i="1"/>
  <c r="T70" i="1"/>
  <c r="U70" i="1"/>
  <c r="V70" i="1"/>
  <c r="W70" i="1"/>
  <c r="X70" i="1"/>
  <c r="Y70" i="1"/>
  <c r="Z70" i="1"/>
  <c r="AA70" i="1"/>
  <c r="C71" i="1"/>
  <c r="D71" i="1"/>
  <c r="E71" i="1"/>
  <c r="F71" i="1"/>
  <c r="G71" i="1"/>
  <c r="H71" i="1"/>
  <c r="I71" i="1"/>
  <c r="J71" i="1"/>
  <c r="K71" i="1"/>
  <c r="L71" i="1"/>
  <c r="M71" i="1"/>
  <c r="N71" i="1"/>
  <c r="O71" i="1"/>
  <c r="P71" i="1"/>
  <c r="Q71" i="1"/>
  <c r="R71" i="1"/>
  <c r="S71" i="1"/>
  <c r="T71" i="1"/>
  <c r="U71" i="1"/>
  <c r="V71" i="1"/>
  <c r="W71" i="1"/>
  <c r="X71" i="1"/>
  <c r="Y71" i="1"/>
  <c r="Z71" i="1"/>
  <c r="AA71" i="1"/>
  <c r="C72" i="1"/>
  <c r="D72" i="1"/>
  <c r="E72" i="1"/>
  <c r="F72" i="1"/>
  <c r="G72" i="1"/>
  <c r="H72" i="1"/>
  <c r="I72" i="1"/>
  <c r="J72" i="1"/>
  <c r="K72" i="1"/>
  <c r="L72" i="1"/>
  <c r="M72" i="1"/>
  <c r="N72" i="1"/>
  <c r="O72" i="1"/>
  <c r="P72" i="1"/>
  <c r="Q72" i="1"/>
  <c r="R72" i="1"/>
  <c r="S72" i="1"/>
  <c r="T72" i="1"/>
  <c r="U72" i="1"/>
  <c r="V72" i="1"/>
  <c r="W72" i="1"/>
  <c r="X72" i="1"/>
  <c r="Y72" i="1"/>
  <c r="Z72" i="1"/>
  <c r="AA72" i="1"/>
  <c r="C73" i="1"/>
  <c r="D73" i="1"/>
  <c r="E73" i="1"/>
  <c r="F73" i="1"/>
  <c r="G73" i="1"/>
  <c r="H73" i="1"/>
  <c r="I73" i="1"/>
  <c r="J73" i="1"/>
  <c r="K73" i="1"/>
  <c r="L73" i="1"/>
  <c r="M73" i="1"/>
  <c r="N73" i="1"/>
  <c r="O73" i="1"/>
  <c r="P73" i="1"/>
  <c r="Q73" i="1"/>
  <c r="R73" i="1"/>
  <c r="S73" i="1"/>
  <c r="T73" i="1"/>
  <c r="U73" i="1"/>
  <c r="V73" i="1"/>
  <c r="W73" i="1"/>
  <c r="X73" i="1"/>
  <c r="Y73" i="1"/>
  <c r="Z73" i="1"/>
  <c r="AA73" i="1"/>
  <c r="C74" i="1"/>
  <c r="D74" i="1"/>
  <c r="E74" i="1"/>
  <c r="F74" i="1"/>
  <c r="G74" i="1"/>
  <c r="H74" i="1"/>
  <c r="I74" i="1"/>
  <c r="J74" i="1"/>
  <c r="K74" i="1"/>
  <c r="L74" i="1"/>
  <c r="M74" i="1"/>
  <c r="N74" i="1"/>
  <c r="O74" i="1"/>
  <c r="P74" i="1"/>
  <c r="Q74" i="1"/>
  <c r="R74" i="1"/>
  <c r="S74" i="1"/>
  <c r="T74" i="1"/>
  <c r="U74" i="1"/>
  <c r="V74" i="1"/>
  <c r="W74" i="1"/>
  <c r="X74" i="1"/>
  <c r="Y74" i="1"/>
  <c r="Z74" i="1"/>
  <c r="AA74" i="1"/>
  <c r="C75" i="1"/>
  <c r="D75" i="1"/>
  <c r="E75" i="1"/>
  <c r="F75" i="1"/>
  <c r="G75" i="1"/>
  <c r="H75" i="1"/>
  <c r="I75" i="1"/>
  <c r="J75" i="1"/>
  <c r="K75" i="1"/>
  <c r="L75" i="1"/>
  <c r="M75" i="1"/>
  <c r="N75" i="1"/>
  <c r="O75" i="1"/>
  <c r="P75" i="1"/>
  <c r="Q75" i="1"/>
  <c r="R75" i="1"/>
  <c r="S75" i="1"/>
  <c r="T75" i="1"/>
  <c r="U75" i="1"/>
  <c r="V75" i="1"/>
  <c r="W75" i="1"/>
  <c r="X75" i="1"/>
  <c r="Y75" i="1"/>
  <c r="Z75" i="1"/>
  <c r="AA75" i="1"/>
  <c r="C76" i="1"/>
  <c r="D76" i="1"/>
  <c r="E76" i="1"/>
  <c r="F76" i="1"/>
  <c r="G76" i="1"/>
  <c r="H76" i="1"/>
  <c r="I76" i="1"/>
  <c r="J76" i="1"/>
  <c r="K76" i="1"/>
  <c r="L76" i="1"/>
  <c r="M76" i="1"/>
  <c r="N76" i="1"/>
  <c r="O76" i="1"/>
  <c r="P76" i="1"/>
  <c r="Q76" i="1"/>
  <c r="R76" i="1"/>
  <c r="S76" i="1"/>
  <c r="T76" i="1"/>
  <c r="U76" i="1"/>
  <c r="V76" i="1"/>
  <c r="W76" i="1"/>
  <c r="X76" i="1"/>
  <c r="Y76" i="1"/>
  <c r="Z76" i="1"/>
  <c r="AA76" i="1"/>
  <c r="C77" i="1"/>
  <c r="D77" i="1"/>
  <c r="E77" i="1"/>
  <c r="F77" i="1"/>
  <c r="G77" i="1"/>
  <c r="H77" i="1"/>
  <c r="I77" i="1"/>
  <c r="J77" i="1"/>
  <c r="K77" i="1"/>
  <c r="L77" i="1"/>
  <c r="M77" i="1"/>
  <c r="N77" i="1"/>
  <c r="O77" i="1"/>
  <c r="P77" i="1"/>
  <c r="Q77" i="1"/>
  <c r="R77" i="1"/>
  <c r="S77" i="1"/>
  <c r="T77" i="1"/>
  <c r="U77" i="1"/>
  <c r="V77" i="1"/>
  <c r="W77" i="1"/>
  <c r="X77" i="1"/>
  <c r="Y77" i="1"/>
  <c r="Z77" i="1"/>
  <c r="AA77" i="1"/>
  <c r="C78" i="1"/>
  <c r="D78" i="1"/>
  <c r="E78" i="1"/>
  <c r="F78" i="1"/>
  <c r="G78" i="1"/>
  <c r="H78" i="1"/>
  <c r="I78" i="1"/>
  <c r="J78" i="1"/>
  <c r="K78" i="1"/>
  <c r="L78" i="1"/>
  <c r="M78" i="1"/>
  <c r="N78" i="1"/>
  <c r="O78" i="1"/>
  <c r="P78" i="1"/>
  <c r="Q78" i="1"/>
  <c r="R78" i="1"/>
  <c r="S78" i="1"/>
  <c r="T78" i="1"/>
  <c r="U78" i="1"/>
  <c r="V78" i="1"/>
  <c r="W78" i="1"/>
  <c r="X78" i="1"/>
  <c r="Y78" i="1"/>
  <c r="Z78" i="1"/>
  <c r="AA78" i="1"/>
  <c r="C79" i="1"/>
  <c r="D79" i="1"/>
  <c r="E79" i="1"/>
  <c r="F79" i="1"/>
  <c r="G79" i="1"/>
  <c r="H79" i="1"/>
  <c r="I79" i="1"/>
  <c r="J79" i="1"/>
  <c r="K79" i="1"/>
  <c r="L79" i="1"/>
  <c r="M79" i="1"/>
  <c r="N79" i="1"/>
  <c r="O79" i="1"/>
  <c r="P79" i="1"/>
  <c r="Q79" i="1"/>
  <c r="R79" i="1"/>
  <c r="S79" i="1"/>
  <c r="T79" i="1"/>
  <c r="U79" i="1"/>
  <c r="V79" i="1"/>
  <c r="W79" i="1"/>
  <c r="X79" i="1"/>
  <c r="Y79" i="1"/>
  <c r="Z79" i="1"/>
  <c r="AA79" i="1"/>
  <c r="C6" i="1"/>
  <c r="D6" i="1"/>
  <c r="E6" i="1"/>
  <c r="F6" i="1"/>
  <c r="G6" i="1"/>
  <c r="H6" i="1"/>
  <c r="I6" i="1"/>
  <c r="J6" i="1"/>
  <c r="K6" i="1"/>
  <c r="L6" i="1"/>
  <c r="M6" i="1"/>
  <c r="N6" i="1"/>
  <c r="O6" i="1"/>
  <c r="P6" i="1"/>
  <c r="Q6" i="1"/>
  <c r="R6" i="1"/>
  <c r="S6" i="1"/>
  <c r="T6" i="1"/>
  <c r="U6" i="1"/>
  <c r="V6" i="1"/>
  <c r="W6" i="1"/>
  <c r="X6" i="1"/>
  <c r="Y6" i="1"/>
  <c r="Z6" i="1"/>
  <c r="AA6" i="1"/>
  <c r="C7" i="1"/>
  <c r="D7" i="1"/>
  <c r="E7" i="1"/>
  <c r="F7" i="1"/>
  <c r="G7" i="1"/>
  <c r="H7" i="1"/>
  <c r="I7" i="1"/>
  <c r="J7" i="1"/>
  <c r="K7" i="1"/>
  <c r="L7" i="1"/>
  <c r="M7" i="1"/>
  <c r="N7" i="1"/>
  <c r="O7" i="1"/>
  <c r="P7" i="1"/>
  <c r="Q7" i="1"/>
  <c r="R7" i="1"/>
  <c r="S7" i="1"/>
  <c r="T7" i="1"/>
  <c r="U7" i="1"/>
  <c r="V7" i="1"/>
  <c r="W7" i="1"/>
  <c r="X7" i="1"/>
  <c r="Y7" i="1"/>
  <c r="Z7" i="1"/>
  <c r="AA7" i="1"/>
  <c r="C8" i="1"/>
  <c r="D8" i="1"/>
  <c r="E8" i="1"/>
  <c r="F8" i="1"/>
  <c r="G8" i="1"/>
  <c r="H8" i="1"/>
  <c r="I8" i="1"/>
  <c r="J8" i="1"/>
  <c r="K8" i="1"/>
  <c r="L8" i="1"/>
  <c r="M8" i="1"/>
  <c r="N8" i="1"/>
  <c r="O8" i="1"/>
  <c r="P8" i="1"/>
  <c r="Q8" i="1"/>
  <c r="R8" i="1"/>
  <c r="S8" i="1"/>
  <c r="T8" i="1"/>
  <c r="U8" i="1"/>
  <c r="V8" i="1"/>
  <c r="W8" i="1"/>
  <c r="X8" i="1"/>
  <c r="Y8" i="1"/>
  <c r="Z8" i="1"/>
  <c r="AA8" i="1"/>
  <c r="C9" i="1"/>
  <c r="D9" i="1"/>
  <c r="E9" i="1"/>
  <c r="F9" i="1"/>
  <c r="G9" i="1"/>
  <c r="H9" i="1"/>
  <c r="I9" i="1"/>
  <c r="J9" i="1"/>
  <c r="K9" i="1"/>
  <c r="L9" i="1"/>
  <c r="M9" i="1"/>
  <c r="N9" i="1"/>
  <c r="O9" i="1"/>
  <c r="P9" i="1"/>
  <c r="Q9" i="1"/>
  <c r="R9" i="1"/>
  <c r="S9" i="1"/>
  <c r="T9" i="1"/>
  <c r="U9" i="1"/>
  <c r="V9" i="1"/>
  <c r="W9" i="1"/>
  <c r="X9" i="1"/>
  <c r="Y9" i="1"/>
  <c r="Z9" i="1"/>
  <c r="AA9" i="1"/>
  <c r="C10" i="1"/>
  <c r="D10" i="1"/>
  <c r="E10" i="1"/>
  <c r="F10" i="1"/>
  <c r="G10" i="1"/>
  <c r="H10" i="1"/>
  <c r="I10" i="1"/>
  <c r="J10" i="1"/>
  <c r="K10" i="1"/>
  <c r="L10" i="1"/>
  <c r="M10" i="1"/>
  <c r="N10" i="1"/>
  <c r="O10" i="1"/>
  <c r="P10" i="1"/>
  <c r="Q10" i="1"/>
  <c r="R10" i="1"/>
  <c r="S10" i="1"/>
  <c r="T10" i="1"/>
  <c r="U10" i="1"/>
  <c r="V10" i="1"/>
  <c r="W10" i="1"/>
  <c r="X10" i="1"/>
  <c r="Y10" i="1"/>
  <c r="Z10" i="1"/>
  <c r="AA10" i="1"/>
  <c r="C11" i="1"/>
  <c r="D11" i="1"/>
  <c r="E11" i="1"/>
  <c r="F11" i="1"/>
  <c r="G11" i="1"/>
  <c r="H11" i="1"/>
  <c r="I11" i="1"/>
  <c r="J11" i="1"/>
  <c r="K11" i="1"/>
  <c r="L11" i="1"/>
  <c r="M11" i="1"/>
  <c r="N11" i="1"/>
  <c r="O11" i="1"/>
  <c r="P11" i="1"/>
  <c r="Q11" i="1"/>
  <c r="R11" i="1"/>
  <c r="S11" i="1"/>
  <c r="T11" i="1"/>
  <c r="U11" i="1"/>
  <c r="V11" i="1"/>
  <c r="W11" i="1"/>
  <c r="X11" i="1"/>
  <c r="Y11" i="1"/>
  <c r="Z11" i="1"/>
  <c r="AA11" i="1"/>
  <c r="C12" i="1"/>
  <c r="D12" i="1"/>
  <c r="E12" i="1"/>
  <c r="F12" i="1"/>
  <c r="G12" i="1"/>
  <c r="H12" i="1"/>
  <c r="I12" i="1"/>
  <c r="J12" i="1"/>
  <c r="K12" i="1"/>
  <c r="L12" i="1"/>
  <c r="M12" i="1"/>
  <c r="N12" i="1"/>
  <c r="O12" i="1"/>
  <c r="P12" i="1"/>
  <c r="Q12" i="1"/>
  <c r="R12" i="1"/>
  <c r="S12" i="1"/>
  <c r="T12" i="1"/>
  <c r="U12" i="1"/>
  <c r="V12" i="1"/>
  <c r="W12" i="1"/>
  <c r="X12" i="1"/>
  <c r="Y12" i="1"/>
  <c r="Z12" i="1"/>
  <c r="AA12" i="1"/>
  <c r="C13" i="1"/>
  <c r="D13" i="1"/>
  <c r="E13" i="1"/>
  <c r="F13" i="1"/>
  <c r="G13" i="1"/>
  <c r="H13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D5" i="1"/>
  <c r="E5" i="1"/>
  <c r="F5" i="1"/>
  <c r="G5" i="1"/>
  <c r="H5" i="1"/>
  <c r="I5" i="1"/>
  <c r="J5" i="1"/>
  <c r="K5" i="1"/>
  <c r="L5" i="1"/>
  <c r="M5" i="1"/>
  <c r="N5" i="1"/>
  <c r="O5" i="1"/>
  <c r="P5" i="1"/>
  <c r="Q5" i="1"/>
  <c r="R5" i="1"/>
  <c r="S5" i="1"/>
  <c r="T5" i="1"/>
  <c r="U5" i="1"/>
  <c r="V5" i="1"/>
  <c r="W5" i="1"/>
  <c r="X5" i="1"/>
  <c r="Y5" i="1"/>
  <c r="Z5" i="1"/>
  <c r="AA5" i="1"/>
  <c r="C5" i="1"/>
  <c r="B11" i="5" l="1" a="1"/>
  <c r="B11" i="5" s="1"/>
  <c r="E11" i="5"/>
  <c r="Q36" i="3"/>
  <c r="R36" i="3" s="1"/>
  <c r="S36" i="3" s="1"/>
  <c r="Q48" i="3"/>
  <c r="R48" i="3" s="1"/>
  <c r="S48" i="3" s="1"/>
  <c r="Q41" i="3"/>
  <c r="R41" i="3" s="1"/>
  <c r="S41" i="3" s="1"/>
  <c r="Q42" i="3"/>
  <c r="R42" i="3" s="1"/>
  <c r="S42" i="3" s="1"/>
  <c r="Q43" i="3"/>
  <c r="R43" i="3" s="1"/>
  <c r="S43" i="3" s="1"/>
  <c r="Q32" i="3"/>
  <c r="R32" i="3" s="1"/>
  <c r="S32" i="3" s="1"/>
  <c r="Q37" i="3"/>
  <c r="R37" i="3" s="1"/>
  <c r="S37" i="3" s="1"/>
  <c r="R25" i="3"/>
  <c r="S25" i="3" s="1"/>
  <c r="Q26" i="3"/>
  <c r="R26" i="3" s="1"/>
  <c r="S26" i="3" s="1"/>
  <c r="Q38" i="3"/>
  <c r="R38" i="3" s="1"/>
  <c r="S38" i="3" s="1"/>
  <c r="Q28" i="3"/>
  <c r="R28" i="3" s="1"/>
  <c r="S28" i="3" s="1"/>
  <c r="Q40" i="3"/>
  <c r="R40" i="3" s="1"/>
  <c r="S40" i="3" s="1"/>
  <c r="Q27" i="3"/>
  <c r="R27" i="3" s="1"/>
  <c r="S27" i="3" s="1"/>
  <c r="Q39" i="3"/>
  <c r="R39" i="3" s="1"/>
  <c r="S39" i="3" s="1"/>
  <c r="Q29" i="3"/>
  <c r="R29" i="3" s="1"/>
  <c r="S29" i="3" s="1"/>
  <c r="Q30" i="3"/>
  <c r="R30" i="3" s="1"/>
  <c r="S30" i="3" s="1"/>
  <c r="Q31" i="3"/>
  <c r="R31" i="3" s="1"/>
  <c r="S31" i="3" s="1"/>
  <c r="Q44" i="3"/>
  <c r="R44" i="3" s="1"/>
  <c r="S44" i="3" s="1"/>
  <c r="Q33" i="3"/>
  <c r="R33" i="3" s="1"/>
  <c r="S33" i="3" s="1"/>
  <c r="Q45" i="3"/>
  <c r="R45" i="3" s="1"/>
  <c r="S45" i="3" s="1"/>
  <c r="Q34" i="3"/>
  <c r="R34" i="3" s="1"/>
  <c r="S34" i="3" s="1"/>
  <c r="Q46" i="3"/>
  <c r="R46" i="3" s="1"/>
  <c r="S46" i="3" s="1"/>
  <c r="Q35" i="3"/>
  <c r="R35" i="3" s="1"/>
  <c r="S35" i="3" s="1"/>
  <c r="Q47" i="3"/>
  <c r="R47" i="3" s="1"/>
  <c r="S47" i="3" s="1"/>
  <c r="F12" i="3"/>
  <c r="C12" i="3"/>
  <c r="E10" i="5"/>
  <c r="E7" i="5"/>
  <c r="B7" i="5" a="1"/>
  <c r="B7" i="5" s="1"/>
  <c r="B9" i="5" a="1"/>
  <c r="B9" i="5" s="1"/>
  <c r="E17" i="5"/>
  <c r="E9" i="5"/>
  <c r="B16" i="5" a="1"/>
  <c r="B16" i="5" s="1"/>
  <c r="D10" i="5"/>
  <c r="B17" i="5" a="1"/>
  <c r="B17" i="5" s="1"/>
  <c r="D18" i="5"/>
  <c r="E18" i="5"/>
  <c r="E8" i="5"/>
  <c r="E16" i="5"/>
  <c r="B8" i="5" a="1"/>
  <c r="B8" i="5" s="1"/>
  <c r="S49" i="3" l="1"/>
  <c r="S50" i="3" s="1"/>
  <c r="S51" i="3" s="1"/>
  <c r="L62" i="3" l="1"/>
  <c r="L60" i="3"/>
  <c r="L56" i="3"/>
  <c r="L61" i="3"/>
  <c r="L57" i="3"/>
  <c r="L58" i="3"/>
  <c r="L59" i="3"/>
  <c r="M59" i="3" l="1"/>
  <c r="N59" i="3"/>
  <c r="M58" i="3"/>
  <c r="N58" i="3"/>
  <c r="M57" i="3"/>
  <c r="N57" i="3"/>
  <c r="M61" i="3"/>
  <c r="N61" i="3"/>
  <c r="M56" i="3"/>
  <c r="N56" i="3"/>
  <c r="N60" i="3"/>
  <c r="M60" i="3"/>
  <c r="M62" i="3"/>
  <c r="N62" i="3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<sst xmlns="http://schemas.openxmlformats.org/spreadsheetml/2006/main" count="108" uniqueCount="71">
  <si>
    <t>matches</t>
  </si>
  <si>
    <t>i</t>
  </si>
  <si>
    <t>n</t>
  </si>
  <si>
    <t>g</t>
  </si>
  <si>
    <t>o</t>
  </si>
  <si>
    <t>N</t>
  </si>
  <si>
    <t>balls called</t>
  </si>
  <si>
    <t>select balls and calls closet to given probability</t>
  </si>
  <si>
    <t>calls</t>
  </si>
  <si>
    <t>probability</t>
  </si>
  <si>
    <t>probabliity</t>
  </si>
  <si>
    <t>p.diff</t>
  </si>
  <si>
    <t>plays per hit</t>
  </si>
  <si>
    <t>paytable</t>
  </si>
  <si>
    <t>1 credit</t>
  </si>
  <si>
    <t>game ending patterns</t>
  </si>
  <si>
    <t>cover all</t>
  </si>
  <si>
    <t>b</t>
  </si>
  <si>
    <t>in</t>
  </si>
  <si>
    <t>pay</t>
  </si>
  <si>
    <t>return</t>
  </si>
  <si>
    <t>hot dog</t>
  </si>
  <si>
    <t>crazy corner</t>
  </si>
  <si>
    <t>question mark</t>
  </si>
  <si>
    <t>champagne glass</t>
  </si>
  <si>
    <t>anchor</t>
  </si>
  <si>
    <t>g flat</t>
  </si>
  <si>
    <t>baby bugger</t>
  </si>
  <si>
    <t>kite</t>
  </si>
  <si>
    <t>bingo bunny</t>
  </si>
  <si>
    <t>valentine</t>
  </si>
  <si>
    <t>corporal stripes</t>
  </si>
  <si>
    <t>peace sign</t>
  </si>
  <si>
    <t>poodle dog</t>
  </si>
  <si>
    <t>lucky 7</t>
  </si>
  <si>
    <t>letter t</t>
  </si>
  <si>
    <t>stepladder</t>
  </si>
  <si>
    <t>cross corners</t>
  </si>
  <si>
    <t>make cents</t>
  </si>
  <si>
    <t>inside corners</t>
  </si>
  <si>
    <t>p</t>
  </si>
  <si>
    <t>1/n players</t>
  </si>
  <si>
    <t>n players</t>
  </si>
  <si>
    <t>vgt call totals</t>
  </si>
  <si>
    <t>2 credit</t>
  </si>
  <si>
    <t>postage stamp</t>
  </si>
  <si>
    <t>private strips</t>
  </si>
  <si>
    <t>small diamond</t>
  </si>
  <si>
    <t>3 credit</t>
  </si>
  <si>
    <t>volatility</t>
  </si>
  <si>
    <t>variance</t>
  </si>
  <si>
    <t>std dev</t>
  </si>
  <si>
    <t>confidence</t>
  </si>
  <si>
    <t>games</t>
  </si>
  <si>
    <t>lower</t>
  </si>
  <si>
    <t>factor</t>
  </si>
  <si>
    <t>upper</t>
  </si>
  <si>
    <t>prize</t>
  </si>
  <si>
    <t>class iii comparo</t>
  </si>
  <si>
    <t>bingo</t>
  </si>
  <si>
    <t>--</t>
  </si>
  <si>
    <t>double diamond (92%)</t>
  </si>
  <si>
    <t>p(at least)</t>
  </si>
  <si>
    <t>plays per hit (at least)</t>
  </si>
  <si>
    <t>p (at least)</t>
  </si>
  <si>
    <t>spots</t>
  </si>
  <si>
    <t>total spots</t>
  </si>
  <si>
    <r>
      <t xml:space="preserve">probability of having specific </t>
    </r>
    <r>
      <rPr>
        <i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 xml:space="preserve">-number pattern on or before </t>
    </r>
    <r>
      <rPr>
        <i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 xml:space="preserve"> calls</t>
    </r>
  </si>
  <si>
    <r>
      <t xml:space="preserve">plays per hit for specific </t>
    </r>
    <r>
      <rPr>
        <i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 xml:space="preserve">-number pattern on or before </t>
    </r>
    <r>
      <rPr>
        <i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 xml:space="preserve"> calls</t>
    </r>
  </si>
  <si>
    <r>
      <t>numbers called (</t>
    </r>
    <r>
      <rPr>
        <i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)</t>
    </r>
  </si>
  <si>
    <r>
      <t>squares in pattern (</t>
    </r>
    <r>
      <rPr>
        <i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</si>
</sst>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00"/>
  </numFmts>
  <fonts count="3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 style="thick">
        <color theme="9"/>
      </left>
      <right style="thick">
        <color theme="9"/>
      </right>
      <top style="thick">
        <color theme="9"/>
      </top>
      <bottom style="thick">
        <color theme="9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0" xfId="0" quotePrefix="1"/>
    <xf numFmtId="9" fontId="0" fillId="0" borderId="0" xfId="0" applyNumberFormat="1"/>
    <xf numFmtId="164" fontId="0" fillId="0" borderId="0" xfId="0" applyNumberFormat="1"/>
    <xf numFmtId="2" fontId="0" fillId="0" borderId="0" xfId="0" applyNumberFormat="1"/>
    <xf numFmtId="0" fontId="0" fillId="0" borderId="2" xfId="0" applyBorder="1"/>
  </cellXfs>
  <cellStyles count="1">
    <cellStyle name="Normal" xfId="0" builtinId="0"/>
  </cellStyles>
  <dxfs count="1">
    <dxf>
      <font>
        <b/>
        <i val="0"/>
        <strike val="0"/>
        <color auto="1"/>
      </font>
      <fill>
        <patternFill patternType="solid">
          <bgColor theme="7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Probabilty of matching</a:t>
            </a:r>
            <a:r>
              <a:rPr lang="en-US" baseline="0"/>
              <a:t> an </a:t>
            </a:r>
            <a:r>
              <a:rPr lang="en-US" i="1" baseline="0"/>
              <a:t>M</a:t>
            </a:r>
            <a:r>
              <a:rPr lang="en-US" baseline="0"/>
              <a:t>-spot pattern in </a:t>
            </a:r>
            <a:r>
              <a:rPr lang="en-US" i="1" baseline="0"/>
              <a:t>n</a:t>
            </a:r>
            <a:r>
              <a:rPr lang="en-US" baseline="0"/>
              <a:t> bingo balls drawn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'p(on or before)'!$C$4</c:f>
              <c:strCache>
                <c:ptCount val="1"/>
                <c:pt idx="0">
                  <c:v>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'p(on or before)'!$B$5:$B$79</c:f>
              <c:numCache>
                <c:formatCode>General</c:formatCode>
                <c:ptCount val="7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</c:numCache>
            </c:numRef>
          </c:cat>
          <c:val>
            <c:numRef>
              <c:f>'p(on or before)'!$C$5:$C$79</c:f>
              <c:numCache>
                <c:formatCode>General</c:formatCode>
                <c:ptCount val="75"/>
                <c:pt idx="0">
                  <c:v>1.3333333333333334E-2</c:v>
                </c:pt>
                <c:pt idx="1">
                  <c:v>2.6666666666666668E-2</c:v>
                </c:pt>
                <c:pt idx="2">
                  <c:v>0.04</c:v>
                </c:pt>
                <c:pt idx="3">
                  <c:v>5.3333333333333337E-2</c:v>
                </c:pt>
                <c:pt idx="4">
                  <c:v>6.6666666666666666E-2</c:v>
                </c:pt>
                <c:pt idx="5">
                  <c:v>0.08</c:v>
                </c:pt>
                <c:pt idx="6">
                  <c:v>9.3333333333333338E-2</c:v>
                </c:pt>
                <c:pt idx="7">
                  <c:v>0.10666666666666667</c:v>
                </c:pt>
                <c:pt idx="8">
                  <c:v>0.12000000000000001</c:v>
                </c:pt>
                <c:pt idx="9">
                  <c:v>0.13333333333333333</c:v>
                </c:pt>
                <c:pt idx="10">
                  <c:v>0.14666666666666667</c:v>
                </c:pt>
                <c:pt idx="11">
                  <c:v>0.16</c:v>
                </c:pt>
                <c:pt idx="12">
                  <c:v>0.17333333333333331</c:v>
                </c:pt>
                <c:pt idx="13">
                  <c:v>0.18666666666666668</c:v>
                </c:pt>
                <c:pt idx="14">
                  <c:v>0.19999999999999998</c:v>
                </c:pt>
                <c:pt idx="15">
                  <c:v>0.21333333333333332</c:v>
                </c:pt>
                <c:pt idx="16">
                  <c:v>0.22666666666666671</c:v>
                </c:pt>
                <c:pt idx="17">
                  <c:v>0.24</c:v>
                </c:pt>
                <c:pt idx="18">
                  <c:v>0.25333333333333335</c:v>
                </c:pt>
                <c:pt idx="19">
                  <c:v>0.26666666666666661</c:v>
                </c:pt>
                <c:pt idx="20">
                  <c:v>0.28000000000000003</c:v>
                </c:pt>
                <c:pt idx="21">
                  <c:v>0.29333333333333333</c:v>
                </c:pt>
                <c:pt idx="22">
                  <c:v>0.30666666666666664</c:v>
                </c:pt>
                <c:pt idx="23">
                  <c:v>0.31999999999999995</c:v>
                </c:pt>
                <c:pt idx="24">
                  <c:v>0.33333333333333337</c:v>
                </c:pt>
                <c:pt idx="25">
                  <c:v>0.34666666666666668</c:v>
                </c:pt>
                <c:pt idx="26">
                  <c:v>0.36</c:v>
                </c:pt>
                <c:pt idx="27">
                  <c:v>0.37333333333333335</c:v>
                </c:pt>
                <c:pt idx="28">
                  <c:v>0.38666666666666666</c:v>
                </c:pt>
                <c:pt idx="29">
                  <c:v>0.4</c:v>
                </c:pt>
                <c:pt idx="30">
                  <c:v>0.41333333333333327</c:v>
                </c:pt>
                <c:pt idx="31">
                  <c:v>0.42666666666666669</c:v>
                </c:pt>
                <c:pt idx="32">
                  <c:v>0.44000000000000011</c:v>
                </c:pt>
                <c:pt idx="33">
                  <c:v>0.45333333333333331</c:v>
                </c:pt>
                <c:pt idx="34">
                  <c:v>0.46666666666666667</c:v>
                </c:pt>
                <c:pt idx="35">
                  <c:v>0.48000000000000004</c:v>
                </c:pt>
                <c:pt idx="36">
                  <c:v>0.4933333333333334</c:v>
                </c:pt>
                <c:pt idx="37">
                  <c:v>0.50666666666666671</c:v>
                </c:pt>
                <c:pt idx="38">
                  <c:v>0.51999999999999991</c:v>
                </c:pt>
                <c:pt idx="39">
                  <c:v>0.53333333333333321</c:v>
                </c:pt>
                <c:pt idx="40">
                  <c:v>0.54666666666666675</c:v>
                </c:pt>
                <c:pt idx="41">
                  <c:v>0.55999999999999994</c:v>
                </c:pt>
                <c:pt idx="42">
                  <c:v>0.57333333333333336</c:v>
                </c:pt>
                <c:pt idx="43">
                  <c:v>0.58666666666666734</c:v>
                </c:pt>
                <c:pt idx="44">
                  <c:v>0.59999999999999876</c:v>
                </c:pt>
                <c:pt idx="45">
                  <c:v>0.61333333333333429</c:v>
                </c:pt>
                <c:pt idx="46">
                  <c:v>0.62666666666666693</c:v>
                </c:pt>
                <c:pt idx="47">
                  <c:v>0.63999999999999924</c:v>
                </c:pt>
                <c:pt idx="48">
                  <c:v>0.65333333333333377</c:v>
                </c:pt>
                <c:pt idx="49">
                  <c:v>0.66666666666666685</c:v>
                </c:pt>
                <c:pt idx="50">
                  <c:v>0.67999999999999949</c:v>
                </c:pt>
                <c:pt idx="51">
                  <c:v>0.69333333333333347</c:v>
                </c:pt>
                <c:pt idx="52">
                  <c:v>0.70666666666666711</c:v>
                </c:pt>
                <c:pt idx="53">
                  <c:v>0.71999999999999964</c:v>
                </c:pt>
                <c:pt idx="54">
                  <c:v>0.73333333333333328</c:v>
                </c:pt>
                <c:pt idx="55">
                  <c:v>0.7466666666666667</c:v>
                </c:pt>
                <c:pt idx="56">
                  <c:v>0.76</c:v>
                </c:pt>
                <c:pt idx="57">
                  <c:v>0.77333333333333354</c:v>
                </c:pt>
                <c:pt idx="58">
                  <c:v>0.78666666666666674</c:v>
                </c:pt>
                <c:pt idx="59">
                  <c:v>0.79999999999999971</c:v>
                </c:pt>
                <c:pt idx="60">
                  <c:v>0.81333333333333346</c:v>
                </c:pt>
                <c:pt idx="61">
                  <c:v>0.82666666666666677</c:v>
                </c:pt>
                <c:pt idx="62">
                  <c:v>0.83999999999999964</c:v>
                </c:pt>
                <c:pt idx="63">
                  <c:v>0.8533333333333335</c:v>
                </c:pt>
                <c:pt idx="64">
                  <c:v>0.8666666666666667</c:v>
                </c:pt>
                <c:pt idx="65">
                  <c:v>0.88</c:v>
                </c:pt>
                <c:pt idx="66">
                  <c:v>0.89333333333333342</c:v>
                </c:pt>
                <c:pt idx="67">
                  <c:v>0.90666666666666662</c:v>
                </c:pt>
                <c:pt idx="68">
                  <c:v>0.92</c:v>
                </c:pt>
                <c:pt idx="69">
                  <c:v>0.93333333333333335</c:v>
                </c:pt>
                <c:pt idx="70">
                  <c:v>0.94666666666666666</c:v>
                </c:pt>
                <c:pt idx="71">
                  <c:v>0.96</c:v>
                </c:pt>
                <c:pt idx="72">
                  <c:v>0.97333333333333338</c:v>
                </c:pt>
                <c:pt idx="73">
                  <c:v>0.98666666666666669</c:v>
                </c:pt>
                <c:pt idx="7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453-43A7-8052-347646E96549}"/>
            </c:ext>
          </c:extLst>
        </c:ser>
        <c:ser>
          <c:idx val="1"/>
          <c:order val="1"/>
          <c:tx>
            <c:strRef>
              <c:f>'p(on or before)'!$D$4</c:f>
              <c:strCache>
                <c:ptCount val="1"/>
                <c:pt idx="0">
                  <c:v>2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'p(on or before)'!$B$5:$B$79</c:f>
              <c:numCache>
                <c:formatCode>General</c:formatCode>
                <c:ptCount val="7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</c:numCache>
            </c:numRef>
          </c:cat>
          <c:val>
            <c:numRef>
              <c:f>'p(on or before)'!$D$5:$D$79</c:f>
              <c:numCache>
                <c:formatCode>General</c:formatCode>
                <c:ptCount val="75"/>
                <c:pt idx="0">
                  <c:v>0</c:v>
                </c:pt>
                <c:pt idx="1">
                  <c:v>3.6036036036036037E-4</c:v>
                </c:pt>
                <c:pt idx="2">
                  <c:v>1.0810810810810811E-3</c:v>
                </c:pt>
                <c:pt idx="3">
                  <c:v>2.1621621621621622E-3</c:v>
                </c:pt>
                <c:pt idx="4">
                  <c:v>3.6036036036036037E-3</c:v>
                </c:pt>
                <c:pt idx="5">
                  <c:v>5.4054054054054057E-3</c:v>
                </c:pt>
                <c:pt idx="6">
                  <c:v>7.5675675675675675E-3</c:v>
                </c:pt>
                <c:pt idx="7">
                  <c:v>1.0090090090090089E-2</c:v>
                </c:pt>
                <c:pt idx="8">
                  <c:v>1.2972972972972974E-2</c:v>
                </c:pt>
                <c:pt idx="9">
                  <c:v>1.6216216216216217E-2</c:v>
                </c:pt>
                <c:pt idx="10">
                  <c:v>1.9819819819819819E-2</c:v>
                </c:pt>
                <c:pt idx="11">
                  <c:v>2.378378378378378E-2</c:v>
                </c:pt>
                <c:pt idx="12">
                  <c:v>2.8108108108108109E-2</c:v>
                </c:pt>
                <c:pt idx="13">
                  <c:v>3.2792792792792791E-2</c:v>
                </c:pt>
                <c:pt idx="14">
                  <c:v>3.7837837837837833E-2</c:v>
                </c:pt>
                <c:pt idx="15">
                  <c:v>4.3243243243243246E-2</c:v>
                </c:pt>
                <c:pt idx="16">
                  <c:v>4.9009009009009015E-2</c:v>
                </c:pt>
                <c:pt idx="17">
                  <c:v>5.5135135135135134E-2</c:v>
                </c:pt>
                <c:pt idx="18">
                  <c:v>6.1621621621621624E-2</c:v>
                </c:pt>
                <c:pt idx="19">
                  <c:v>6.8468468468468463E-2</c:v>
                </c:pt>
                <c:pt idx="20">
                  <c:v>7.567567567567568E-2</c:v>
                </c:pt>
                <c:pt idx="21">
                  <c:v>8.3243243243243253E-2</c:v>
                </c:pt>
                <c:pt idx="22">
                  <c:v>9.117117117117117E-2</c:v>
                </c:pt>
                <c:pt idx="23">
                  <c:v>9.9459459459459457E-2</c:v>
                </c:pt>
                <c:pt idx="24">
                  <c:v>0.10810810810810813</c:v>
                </c:pt>
                <c:pt idx="25">
                  <c:v>0.11711711711711711</c:v>
                </c:pt>
                <c:pt idx="26">
                  <c:v>0.1264864864864865</c:v>
                </c:pt>
                <c:pt idx="27">
                  <c:v>0.13621621621621624</c:v>
                </c:pt>
                <c:pt idx="28">
                  <c:v>0.14630630630630631</c:v>
                </c:pt>
                <c:pt idx="29">
                  <c:v>0.15675675675675674</c:v>
                </c:pt>
                <c:pt idx="30">
                  <c:v>0.16756756756756755</c:v>
                </c:pt>
                <c:pt idx="31">
                  <c:v>0.17873873873873874</c:v>
                </c:pt>
                <c:pt idx="32">
                  <c:v>0.1902702702702703</c:v>
                </c:pt>
                <c:pt idx="33">
                  <c:v>0.20216216216216215</c:v>
                </c:pt>
                <c:pt idx="34">
                  <c:v>0.21441441441441442</c:v>
                </c:pt>
                <c:pt idx="35">
                  <c:v>0.22702702702702701</c:v>
                </c:pt>
                <c:pt idx="36">
                  <c:v>0.24000000000000002</c:v>
                </c:pt>
                <c:pt idx="37">
                  <c:v>0.25333333333333335</c:v>
                </c:pt>
                <c:pt idx="38">
                  <c:v>0.26702702702702696</c:v>
                </c:pt>
                <c:pt idx="39">
                  <c:v>0.28108108108108093</c:v>
                </c:pt>
                <c:pt idx="40">
                  <c:v>0.29549549549549542</c:v>
                </c:pt>
                <c:pt idx="41">
                  <c:v>0.31027027027027027</c:v>
                </c:pt>
                <c:pt idx="42">
                  <c:v>0.3254054054054053</c:v>
                </c:pt>
                <c:pt idx="43">
                  <c:v>0.34090090090090125</c:v>
                </c:pt>
                <c:pt idx="44">
                  <c:v>0.35675675675675639</c:v>
                </c:pt>
                <c:pt idx="45">
                  <c:v>0.37297297297297272</c:v>
                </c:pt>
                <c:pt idx="46">
                  <c:v>0.38954954954955023</c:v>
                </c:pt>
                <c:pt idx="47">
                  <c:v>0.40648648648648616</c:v>
                </c:pt>
                <c:pt idx="48">
                  <c:v>0.42378378378378362</c:v>
                </c:pt>
                <c:pt idx="49">
                  <c:v>0.44144144144144187</c:v>
                </c:pt>
                <c:pt idx="50">
                  <c:v>0.45945945945945921</c:v>
                </c:pt>
                <c:pt idx="51">
                  <c:v>0.47783783783783762</c:v>
                </c:pt>
                <c:pt idx="52">
                  <c:v>0.49657657657657706</c:v>
                </c:pt>
                <c:pt idx="53">
                  <c:v>0.51567567567567574</c:v>
                </c:pt>
                <c:pt idx="54">
                  <c:v>0.53513513513513478</c:v>
                </c:pt>
                <c:pt idx="55">
                  <c:v>0.55495495495495495</c:v>
                </c:pt>
                <c:pt idx="56">
                  <c:v>0.57513513513513514</c:v>
                </c:pt>
                <c:pt idx="57">
                  <c:v>0.59567567567567581</c:v>
                </c:pt>
                <c:pt idx="58">
                  <c:v>0.61657657657657672</c:v>
                </c:pt>
                <c:pt idx="59">
                  <c:v>0.63783783783783765</c:v>
                </c:pt>
                <c:pt idx="60">
                  <c:v>0.6594594594594595</c:v>
                </c:pt>
                <c:pt idx="61">
                  <c:v>0.6814414414414417</c:v>
                </c:pt>
                <c:pt idx="62">
                  <c:v>0.70378378378378359</c:v>
                </c:pt>
                <c:pt idx="63">
                  <c:v>0.72648648648648639</c:v>
                </c:pt>
                <c:pt idx="64">
                  <c:v>0.74954954954954967</c:v>
                </c:pt>
                <c:pt idx="65">
                  <c:v>0.77297297297297296</c:v>
                </c:pt>
                <c:pt idx="66">
                  <c:v>0.79675675675675672</c:v>
                </c:pt>
                <c:pt idx="67">
                  <c:v>0.82090090090090106</c:v>
                </c:pt>
                <c:pt idx="68">
                  <c:v>0.84540540540540543</c:v>
                </c:pt>
                <c:pt idx="69">
                  <c:v>0.87027027027027026</c:v>
                </c:pt>
                <c:pt idx="70">
                  <c:v>0.89549549549549545</c:v>
                </c:pt>
                <c:pt idx="71">
                  <c:v>0.92108108108108111</c:v>
                </c:pt>
                <c:pt idx="72">
                  <c:v>0.94702702702702701</c:v>
                </c:pt>
                <c:pt idx="73">
                  <c:v>0.97333333333333338</c:v>
                </c:pt>
                <c:pt idx="7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453-43A7-8052-347646E96549}"/>
            </c:ext>
          </c:extLst>
        </c:ser>
        <c:ser>
          <c:idx val="2"/>
          <c:order val="2"/>
          <c:tx>
            <c:strRef>
              <c:f>'p(on or before)'!$E$4</c:f>
              <c:strCache>
                <c:ptCount val="1"/>
                <c:pt idx="0">
                  <c:v>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'p(on or before)'!$B$5:$B$79</c:f>
              <c:numCache>
                <c:formatCode>General</c:formatCode>
                <c:ptCount val="7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</c:numCache>
            </c:numRef>
          </c:cat>
          <c:val>
            <c:numRef>
              <c:f>'p(on or before)'!$E$5:$E$79</c:f>
              <c:numCache>
                <c:formatCode>General</c:formatCode>
                <c:ptCount val="75"/>
                <c:pt idx="0">
                  <c:v>0</c:v>
                </c:pt>
                <c:pt idx="1">
                  <c:v>0</c:v>
                </c:pt>
                <c:pt idx="2">
                  <c:v>1.4809329877823029E-5</c:v>
                </c:pt>
                <c:pt idx="3">
                  <c:v>5.9237319511292114E-5</c:v>
                </c:pt>
                <c:pt idx="4">
                  <c:v>1.4809329877823029E-4</c:v>
                </c:pt>
                <c:pt idx="5">
                  <c:v>2.9618659755646057E-4</c:v>
                </c:pt>
                <c:pt idx="6">
                  <c:v>5.1832654572380604E-4</c:v>
                </c:pt>
                <c:pt idx="7">
                  <c:v>8.293224731580896E-4</c:v>
                </c:pt>
                <c:pt idx="8">
                  <c:v>1.2439837097371345E-3</c:v>
                </c:pt>
                <c:pt idx="9">
                  <c:v>1.7771195853387633E-3</c:v>
                </c:pt>
                <c:pt idx="10">
                  <c:v>2.4435394298407999E-3</c:v>
                </c:pt>
                <c:pt idx="11">
                  <c:v>3.2580525731210658E-3</c:v>
                </c:pt>
                <c:pt idx="12">
                  <c:v>4.2354683450573855E-3</c:v>
                </c:pt>
                <c:pt idx="13">
                  <c:v>5.3905960755275826E-3</c:v>
                </c:pt>
                <c:pt idx="14">
                  <c:v>6.738245094409478E-3</c:v>
                </c:pt>
                <c:pt idx="15">
                  <c:v>8.2932247315808966E-3</c:v>
                </c:pt>
                <c:pt idx="16">
                  <c:v>1.0070344316919663E-2</c:v>
                </c:pt>
                <c:pt idx="17">
                  <c:v>1.2084413180303592E-2</c:v>
                </c:pt>
                <c:pt idx="18">
                  <c:v>1.4350240651610516E-2</c:v>
                </c:pt>
                <c:pt idx="19">
                  <c:v>1.6882636060718249E-2</c:v>
                </c:pt>
                <c:pt idx="20">
                  <c:v>1.9696408737504629E-2</c:v>
                </c:pt>
                <c:pt idx="21">
                  <c:v>2.2806368011847468E-2</c:v>
                </c:pt>
                <c:pt idx="22">
                  <c:v>2.6227323213624584E-2</c:v>
                </c:pt>
                <c:pt idx="23">
                  <c:v>2.9974083672713807E-2</c:v>
                </c:pt>
                <c:pt idx="24">
                  <c:v>3.4061458718992965E-2</c:v>
                </c:pt>
                <c:pt idx="25">
                  <c:v>3.8504257682339872E-2</c:v>
                </c:pt>
                <c:pt idx="26">
                  <c:v>4.3317289892632359E-2</c:v>
                </c:pt>
                <c:pt idx="27">
                  <c:v>4.8515364679748249E-2</c:v>
                </c:pt>
                <c:pt idx="28">
                  <c:v>5.4113291373565339E-2</c:v>
                </c:pt>
                <c:pt idx="29">
                  <c:v>6.0125879303961481E-2</c:v>
                </c:pt>
                <c:pt idx="30">
                  <c:v>6.656793780081452E-2</c:v>
                </c:pt>
                <c:pt idx="31">
                  <c:v>7.345427619400223E-2</c:v>
                </c:pt>
                <c:pt idx="32">
                  <c:v>8.0799703813402457E-2</c:v>
                </c:pt>
                <c:pt idx="33">
                  <c:v>8.8619029988893011E-2</c:v>
                </c:pt>
                <c:pt idx="34">
                  <c:v>9.692706405035173E-2</c:v>
                </c:pt>
                <c:pt idx="35">
                  <c:v>0.10573861532765641</c:v>
                </c:pt>
                <c:pt idx="36">
                  <c:v>0.11506849315068496</c:v>
                </c:pt>
                <c:pt idx="37">
                  <c:v>0.12493150684931507</c:v>
                </c:pt>
                <c:pt idx="38">
                  <c:v>0.13534246575342468</c:v>
                </c:pt>
                <c:pt idx="39">
                  <c:v>0.14631617919289144</c:v>
                </c:pt>
                <c:pt idx="40">
                  <c:v>0.15786745649759343</c:v>
                </c:pt>
                <c:pt idx="41">
                  <c:v>0.17001110699740829</c:v>
                </c:pt>
                <c:pt idx="42">
                  <c:v>0.18276194002221399</c:v>
                </c:pt>
                <c:pt idx="43">
                  <c:v>0.19613476490188833</c:v>
                </c:pt>
                <c:pt idx="44">
                  <c:v>0.21014439096630858</c:v>
                </c:pt>
                <c:pt idx="45">
                  <c:v>0.22480562754535369</c:v>
                </c:pt>
                <c:pt idx="46">
                  <c:v>0.24013328396890041</c:v>
                </c:pt>
                <c:pt idx="47">
                  <c:v>0.25614216956682717</c:v>
                </c:pt>
                <c:pt idx="48">
                  <c:v>0.27284709366901144</c:v>
                </c:pt>
                <c:pt idx="49">
                  <c:v>0.29026286560533132</c:v>
                </c:pt>
                <c:pt idx="50">
                  <c:v>0.30840429470566461</c:v>
                </c:pt>
                <c:pt idx="51">
                  <c:v>0.32728619029988881</c:v>
                </c:pt>
                <c:pt idx="52">
                  <c:v>0.34692336171788235</c:v>
                </c:pt>
                <c:pt idx="53">
                  <c:v>0.36733061828952251</c:v>
                </c:pt>
                <c:pt idx="54">
                  <c:v>0.38852276934468716</c:v>
                </c:pt>
                <c:pt idx="55">
                  <c:v>0.41051462421325419</c:v>
                </c:pt>
                <c:pt idx="56">
                  <c:v>0.43332099222510179</c:v>
                </c:pt>
                <c:pt idx="57">
                  <c:v>0.45695668271010748</c:v>
                </c:pt>
                <c:pt idx="58">
                  <c:v>0.48143650499814894</c:v>
                </c:pt>
                <c:pt idx="59">
                  <c:v>0.50677526841910403</c:v>
                </c:pt>
                <c:pt idx="60">
                  <c:v>0.53298778230285093</c:v>
                </c:pt>
                <c:pt idx="61">
                  <c:v>0.56008885597926705</c:v>
                </c:pt>
                <c:pt idx="62">
                  <c:v>0.58809329877823024</c:v>
                </c:pt>
                <c:pt idx="63">
                  <c:v>0.61701592002961869</c:v>
                </c:pt>
                <c:pt idx="64">
                  <c:v>0.64687152906330969</c:v>
                </c:pt>
                <c:pt idx="65">
                  <c:v>0.67767493520918187</c:v>
                </c:pt>
                <c:pt idx="66">
                  <c:v>0.7094409477971122</c:v>
                </c:pt>
                <c:pt idx="67">
                  <c:v>0.74218437615697885</c:v>
                </c:pt>
                <c:pt idx="68">
                  <c:v>0.7759200296186598</c:v>
                </c:pt>
                <c:pt idx="69">
                  <c:v>0.81066271751203256</c:v>
                </c:pt>
                <c:pt idx="70">
                  <c:v>0.8464272491669752</c:v>
                </c:pt>
                <c:pt idx="71">
                  <c:v>0.88322843391336547</c:v>
                </c:pt>
                <c:pt idx="72">
                  <c:v>0.92108108108108111</c:v>
                </c:pt>
                <c:pt idx="73">
                  <c:v>0.96</c:v>
                </c:pt>
                <c:pt idx="7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453-43A7-8052-347646E96549}"/>
            </c:ext>
          </c:extLst>
        </c:ser>
        <c:ser>
          <c:idx val="3"/>
          <c:order val="3"/>
          <c:tx>
            <c:strRef>
              <c:f>'p(on or before)'!$F$4</c:f>
              <c:strCache>
                <c:ptCount val="1"/>
                <c:pt idx="0">
                  <c:v>4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'p(on or before)'!$B$5:$B$79</c:f>
              <c:numCache>
                <c:formatCode>General</c:formatCode>
                <c:ptCount val="7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</c:numCache>
            </c:numRef>
          </c:cat>
          <c:val>
            <c:numRef>
              <c:f>'p(on or before)'!$F$5:$F$79</c:f>
              <c:numCache>
                <c:formatCode>General</c:formatCode>
                <c:ptCount val="7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8.2274054876794601E-7</c:v>
                </c:pt>
                <c:pt idx="4">
                  <c:v>4.1137027438397302E-6</c:v>
                </c:pt>
                <c:pt idx="5">
                  <c:v>1.234110823151919E-5</c:v>
                </c:pt>
                <c:pt idx="6">
                  <c:v>2.8795919206878113E-5</c:v>
                </c:pt>
                <c:pt idx="7">
                  <c:v>5.7591838413756225E-5</c:v>
                </c:pt>
                <c:pt idx="8">
                  <c:v>1.036653091447612E-4</c:v>
                </c:pt>
                <c:pt idx="9">
                  <c:v>1.7277551524126866E-4</c:v>
                </c:pt>
                <c:pt idx="10">
                  <c:v>2.7150438109342217E-4</c:v>
                </c:pt>
                <c:pt idx="11">
                  <c:v>4.0725657164013322E-4</c:v>
                </c:pt>
                <c:pt idx="12">
                  <c:v>5.8825949236908132E-4</c:v>
                </c:pt>
                <c:pt idx="13">
                  <c:v>8.2356328931671395E-4</c:v>
                </c:pt>
                <c:pt idx="14">
                  <c:v>1.1230408490682463E-3</c:v>
                </c:pt>
                <c:pt idx="15">
                  <c:v>1.497387798757662E-3</c:v>
                </c:pt>
                <c:pt idx="16">
                  <c:v>1.9581225060677121E-3</c:v>
                </c:pt>
                <c:pt idx="17">
                  <c:v>2.5175860792299148E-3</c:v>
                </c:pt>
                <c:pt idx="18">
                  <c:v>3.1889423670245589E-3</c:v>
                </c:pt>
                <c:pt idx="19">
                  <c:v>3.9861779587806977E-3</c:v>
                </c:pt>
                <c:pt idx="20">
                  <c:v>4.9241021843761572E-3</c:v>
                </c:pt>
                <c:pt idx="21">
                  <c:v>6.018347114237526E-3</c:v>
                </c:pt>
                <c:pt idx="22">
                  <c:v>7.2853675593401619E-3</c:v>
                </c:pt>
                <c:pt idx="23">
                  <c:v>8.7424410712081922E-3</c:v>
                </c:pt>
                <c:pt idx="24">
                  <c:v>1.0407667941914519E-2</c:v>
                </c:pt>
                <c:pt idx="25">
                  <c:v>1.2299971204080794E-2</c:v>
                </c:pt>
                <c:pt idx="26">
                  <c:v>1.4439096630877453E-2</c:v>
                </c:pt>
                <c:pt idx="27">
                  <c:v>1.68456127360237E-2</c:v>
                </c:pt>
                <c:pt idx="28">
                  <c:v>1.9540910773787487E-2</c:v>
                </c:pt>
                <c:pt idx="29">
                  <c:v>2.2547204738985558E-2</c:v>
                </c:pt>
                <c:pt idx="30">
                  <c:v>2.5887531366983425E-2</c:v>
                </c:pt>
                <c:pt idx="31">
                  <c:v>2.9585750133695347E-2</c:v>
                </c:pt>
                <c:pt idx="32">
                  <c:v>3.3666543255584359E-2</c:v>
                </c:pt>
                <c:pt idx="33">
                  <c:v>3.8155415689662263E-2</c:v>
                </c:pt>
                <c:pt idx="34">
                  <c:v>4.3078695133489657E-2</c:v>
                </c:pt>
                <c:pt idx="35">
                  <c:v>4.8463532025175851E-2</c:v>
                </c:pt>
                <c:pt idx="36">
                  <c:v>5.4337899543379004E-2</c:v>
                </c:pt>
                <c:pt idx="37">
                  <c:v>6.0730593607305941E-2</c:v>
                </c:pt>
                <c:pt idx="38">
                  <c:v>6.7671232876712339E-2</c:v>
                </c:pt>
                <c:pt idx="39">
                  <c:v>7.5190258751902564E-2</c:v>
                </c:pt>
                <c:pt idx="40">
                  <c:v>8.3318935373729863E-2</c:v>
                </c:pt>
                <c:pt idx="41">
                  <c:v>9.2089349623596148E-2</c:v>
                </c:pt>
                <c:pt idx="42">
                  <c:v>0.10153441112345216</c:v>
                </c:pt>
                <c:pt idx="43">
                  <c:v>0.11168785223579755</c:v>
                </c:pt>
                <c:pt idx="44">
                  <c:v>0.12258422806367995</c:v>
                </c:pt>
                <c:pt idx="45">
                  <c:v>0.13425891645069732</c:v>
                </c:pt>
                <c:pt idx="46">
                  <c:v>0.14674811798099485</c:v>
                </c:pt>
                <c:pt idx="47">
                  <c:v>0.16008885597926673</c:v>
                </c:pt>
                <c:pt idx="48">
                  <c:v>0.17431897651075753</c:v>
                </c:pt>
                <c:pt idx="49">
                  <c:v>0.18947714838125801</c:v>
                </c:pt>
                <c:pt idx="50">
                  <c:v>0.20560286313710954</c:v>
                </c:pt>
                <c:pt idx="51">
                  <c:v>0.22273643506520227</c:v>
                </c:pt>
                <c:pt idx="52">
                  <c:v>0.24091900119297391</c:v>
                </c:pt>
                <c:pt idx="53">
                  <c:v>0.26019252128841164</c:v>
                </c:pt>
                <c:pt idx="54">
                  <c:v>0.2805997778600518</c:v>
                </c:pt>
                <c:pt idx="55">
                  <c:v>0.30218437615697896</c:v>
                </c:pt>
                <c:pt idx="56">
                  <c:v>0.32499074416882623</c:v>
                </c:pt>
                <c:pt idx="57">
                  <c:v>0.34906413262577657</c:v>
                </c:pt>
                <c:pt idx="58">
                  <c:v>0.3744506149985603</c:v>
                </c:pt>
                <c:pt idx="59">
                  <c:v>0.40119708749845734</c:v>
                </c:pt>
                <c:pt idx="60">
                  <c:v>0.42935126907729654</c:v>
                </c:pt>
                <c:pt idx="61">
                  <c:v>0.45896170142745496</c:v>
                </c:pt>
                <c:pt idx="62">
                  <c:v>0.49007774898185841</c:v>
                </c:pt>
                <c:pt idx="63">
                  <c:v>0.52274959891398254</c:v>
                </c:pt>
                <c:pt idx="64">
                  <c:v>0.5570282611378502</c:v>
                </c:pt>
                <c:pt idx="65">
                  <c:v>0.59296556830803393</c:v>
                </c:pt>
                <c:pt idx="66">
                  <c:v>0.6306141758196554</c:v>
                </c:pt>
                <c:pt idx="67">
                  <c:v>0.67002756180838374</c:v>
                </c:pt>
                <c:pt idx="68">
                  <c:v>0.71126002715043812</c:v>
                </c:pt>
                <c:pt idx="69">
                  <c:v>0.75436669546258583</c:v>
                </c:pt>
                <c:pt idx="70">
                  <c:v>0.79940351310214319</c:v>
                </c:pt>
                <c:pt idx="71">
                  <c:v>0.8464272491669752</c:v>
                </c:pt>
                <c:pt idx="72">
                  <c:v>0.89549549549549545</c:v>
                </c:pt>
                <c:pt idx="73">
                  <c:v>0.94666666666666666</c:v>
                </c:pt>
                <c:pt idx="7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453-43A7-8052-347646E96549}"/>
            </c:ext>
          </c:extLst>
        </c:ser>
        <c:ser>
          <c:idx val="4"/>
          <c:order val="4"/>
          <c:tx>
            <c:strRef>
              <c:f>'p(on or before)'!$G$4</c:f>
              <c:strCache>
                <c:ptCount val="1"/>
                <c:pt idx="0">
                  <c:v>5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'p(on or before)'!$B$5:$B$79</c:f>
              <c:numCache>
                <c:formatCode>General</c:formatCode>
                <c:ptCount val="7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</c:numCache>
            </c:numRef>
          </c:cat>
          <c:val>
            <c:numRef>
              <c:f>'p(on or before)'!$G$5:$G$79</c:f>
              <c:numCache>
                <c:formatCode>General</c:formatCode>
                <c:ptCount val="7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5.7939475265348313E-8</c:v>
                </c:pt>
                <c:pt idx="5">
                  <c:v>3.4763685159208987E-7</c:v>
                </c:pt>
                <c:pt idx="6">
                  <c:v>1.2167289805723146E-6</c:v>
                </c:pt>
                <c:pt idx="7">
                  <c:v>3.2446106148595055E-6</c:v>
                </c:pt>
                <c:pt idx="8">
                  <c:v>7.3003738834338874E-6</c:v>
                </c:pt>
                <c:pt idx="9">
                  <c:v>1.4600747766867775E-5</c:v>
                </c:pt>
                <c:pt idx="10">
                  <c:v>2.6768037572590921E-5</c:v>
                </c:pt>
                <c:pt idx="11">
                  <c:v>4.5888064410155857E-5</c:v>
                </c:pt>
                <c:pt idx="12">
                  <c:v>7.456810466650327E-5</c:v>
                </c:pt>
                <c:pt idx="13">
                  <c:v>1.1599482948122732E-4</c:v>
                </c:pt>
                <c:pt idx="14">
                  <c:v>1.7399224422184098E-4</c:v>
                </c:pt>
                <c:pt idx="15">
                  <c:v>2.530796279590415E-4</c:v>
                </c:pt>
                <c:pt idx="16">
                  <c:v>3.5852947294197541E-4</c:v>
                </c:pt>
                <c:pt idx="17">
                  <c:v>4.9642542407350428E-4</c:v>
                </c:pt>
                <c:pt idx="18">
                  <c:v>6.7372021838547013E-4</c:v>
                </c:pt>
                <c:pt idx="19">
                  <c:v>8.9829362451396017E-4</c:v>
                </c:pt>
                <c:pt idx="20">
                  <c:v>1.1790103821745729E-3</c:v>
                </c:pt>
                <c:pt idx="21">
                  <c:v>1.5257781416376827E-3</c:v>
                </c:pt>
                <c:pt idx="22">
                  <c:v>1.9496054032037055E-3</c:v>
                </c:pt>
                <c:pt idx="23">
                  <c:v>2.4626594566783638E-3</c:v>
                </c:pt>
                <c:pt idx="24">
                  <c:v>3.0783243208479566E-3</c:v>
                </c:pt>
                <c:pt idx="25">
                  <c:v>3.8112586829546118E-3</c:v>
                </c:pt>
                <c:pt idx="26">
                  <c:v>4.6774538381715684E-3</c:v>
                </c:pt>
                <c:pt idx="27">
                  <c:v>5.6942916290784341E-3</c:v>
                </c:pt>
                <c:pt idx="28">
                  <c:v>6.8806023851364388E-3</c:v>
                </c:pt>
                <c:pt idx="29">
                  <c:v>8.2567228621637234E-3</c:v>
                </c:pt>
                <c:pt idx="30">
                  <c:v>9.8445541818105997E-3</c:v>
                </c:pt>
                <c:pt idx="31">
                  <c:v>1.1667619771034783E-2</c:v>
                </c:pt>
                <c:pt idx="32">
                  <c:v>1.3751123301576709E-2</c:v>
                </c:pt>
                <c:pt idx="33">
                  <c:v>1.6122006629434756E-2</c:v>
                </c:pt>
                <c:pt idx="34">
                  <c:v>1.8809007734340556E-2</c:v>
                </c:pt>
                <c:pt idx="35">
                  <c:v>2.1842718659234189E-2</c:v>
                </c:pt>
                <c:pt idx="36">
                  <c:v>2.5255643449739535E-2</c:v>
                </c:pt>
                <c:pt idx="37">
                  <c:v>2.9082256093639472E-2</c:v>
                </c:pt>
                <c:pt idx="38">
                  <c:v>3.335905846035115E-2</c:v>
                </c:pt>
                <c:pt idx="39">
                  <c:v>3.8124638240401298E-2</c:v>
                </c:pt>
                <c:pt idx="40">
                  <c:v>4.3419726884901484E-2</c:v>
                </c:pt>
                <c:pt idx="41">
                  <c:v>4.9287257545023298E-2</c:v>
                </c:pt>
                <c:pt idx="42">
                  <c:v>5.5772423011473712E-2</c:v>
                </c:pt>
                <c:pt idx="43">
                  <c:v>6.2922733653970414E-2</c:v>
                </c:pt>
                <c:pt idx="44">
                  <c:v>7.0788075360716615E-2</c:v>
                </c:pt>
                <c:pt idx="45">
                  <c:v>7.9420767477877255E-2</c:v>
                </c:pt>
                <c:pt idx="46">
                  <c:v>8.8875620749053197E-2</c:v>
                </c:pt>
                <c:pt idx="47">
                  <c:v>9.9209995254756947E-2</c:v>
                </c:pt>
                <c:pt idx="48">
                  <c:v>0.1104838583518884</c:v>
                </c:pt>
                <c:pt idx="49">
                  <c:v>0.12275984261320956</c:v>
                </c:pt>
                <c:pt idx="50">
                  <c:v>0.13610330376681901</c:v>
                </c:pt>
                <c:pt idx="51">
                  <c:v>0.15058237863562957</c:v>
                </c:pt>
                <c:pt idx="52">
                  <c:v>0.16626804307684123</c:v>
                </c:pt>
                <c:pt idx="53">
                  <c:v>0.18323416992141667</c:v>
                </c:pt>
                <c:pt idx="54">
                  <c:v>0.20155758691355827</c:v>
                </c:pt>
                <c:pt idx="55">
                  <c:v>0.22131813465018177</c:v>
                </c:pt>
                <c:pt idx="56">
                  <c:v>0.24259872452039155</c:v>
                </c:pt>
                <c:pt idx="57">
                  <c:v>0.26548539664495674</c:v>
                </c:pt>
                <c:pt idx="58">
                  <c:v>0.29006737781578618</c:v>
                </c:pt>
                <c:pt idx="59">
                  <c:v>0.31643713943540297</c:v>
                </c:pt>
                <c:pt idx="60">
                  <c:v>0.34469045545642113</c:v>
                </c:pt>
                <c:pt idx="61">
                  <c:v>0.37492646032101956</c:v>
                </c:pt>
                <c:pt idx="62">
                  <c:v>0.40724770690041756</c:v>
                </c:pt>
                <c:pt idx="63">
                  <c:v>0.44176022443435142</c:v>
                </c:pt>
                <c:pt idx="64">
                  <c:v>0.47857357647054743</c:v>
                </c:pt>
                <c:pt idx="65">
                  <c:v>0.51780091880419876</c:v>
                </c:pt>
                <c:pt idx="66">
                  <c:v>0.5595590574174405</c:v>
                </c:pt>
                <c:pt idx="67">
                  <c:v>0.60396850641882494</c:v>
                </c:pt>
                <c:pt idx="68">
                  <c:v>0.6511535459827954</c:v>
                </c:pt>
                <c:pt idx="69">
                  <c:v>0.70124228028916435</c:v>
                </c:pt>
                <c:pt idx="70">
                  <c:v>0.75436669546258583</c:v>
                </c:pt>
                <c:pt idx="71">
                  <c:v>0.81066271751203256</c:v>
                </c:pt>
                <c:pt idx="72">
                  <c:v>0.87027027027027026</c:v>
                </c:pt>
                <c:pt idx="73">
                  <c:v>0.93333333333333335</c:v>
                </c:pt>
                <c:pt idx="7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453-43A7-8052-347646E96549}"/>
            </c:ext>
          </c:extLst>
        </c:ser>
        <c:ser>
          <c:idx val="5"/>
          <c:order val="5"/>
          <c:tx>
            <c:strRef>
              <c:f>'p(on or before)'!$H$4</c:f>
              <c:strCache>
                <c:ptCount val="1"/>
                <c:pt idx="0">
                  <c:v>6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'p(on or before)'!$B$5:$B$79</c:f>
              <c:numCache>
                <c:formatCode>General</c:formatCode>
                <c:ptCount val="7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</c:numCache>
            </c:numRef>
          </c:cat>
          <c:val>
            <c:numRef>
              <c:f>'p(on or before)'!$H$5:$H$79</c:f>
              <c:numCache>
                <c:formatCode>General</c:formatCode>
                <c:ptCount val="7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4.9662407370298554E-9</c:v>
                </c:pt>
                <c:pt idx="6">
                  <c:v>3.4763685159208989E-8</c:v>
                </c:pt>
                <c:pt idx="7">
                  <c:v>1.3905474063683596E-7</c:v>
                </c:pt>
                <c:pt idx="8">
                  <c:v>4.1716422191050782E-7</c:v>
                </c:pt>
                <c:pt idx="9">
                  <c:v>1.0429105547762697E-6</c:v>
                </c:pt>
                <c:pt idx="10">
                  <c:v>2.2944032205077931E-6</c:v>
                </c:pt>
                <c:pt idx="11">
                  <c:v>4.5888064410155845E-6</c:v>
                </c:pt>
                <c:pt idx="12">
                  <c:v>8.5220691047432314E-6</c:v>
                </c:pt>
                <c:pt idx="13">
                  <c:v>1.4913620933300656E-5</c:v>
                </c:pt>
                <c:pt idx="14">
                  <c:v>2.4856034888834423E-5</c:v>
                </c:pt>
                <c:pt idx="15">
                  <c:v>3.9769655822135095E-5</c:v>
                </c:pt>
                <c:pt idx="16">
                  <c:v>6.1462195361481497E-5</c:v>
                </c:pt>
                <c:pt idx="17">
                  <c:v>9.2193293042222232E-5</c:v>
                </c:pt>
                <c:pt idx="18">
                  <c:v>1.3474404367709401E-4</c:v>
                </c:pt>
                <c:pt idx="19">
                  <c:v>1.9249149096727718E-4</c:v>
                </c:pt>
                <c:pt idx="20">
                  <c:v>2.6948808735418808E-4</c:v>
                </c:pt>
                <c:pt idx="21">
                  <c:v>3.7054612011200864E-4</c:v>
                </c:pt>
                <c:pt idx="22">
                  <c:v>5.013271036809528E-4</c:v>
                </c:pt>
                <c:pt idx="23">
                  <c:v>6.6843613824127022E-4</c:v>
                </c:pt>
                <c:pt idx="24">
                  <c:v>8.795212345279875E-4</c:v>
                </c:pt>
                <c:pt idx="25">
                  <c:v>1.1433776048863837E-3</c:v>
                </c:pt>
                <c:pt idx="26">
                  <c:v>1.4700569205682074E-3</c:v>
                </c:pt>
                <c:pt idx="27">
                  <c:v>1.8709815352686279E-3</c:v>
                </c:pt>
                <c:pt idx="28">
                  <c:v>2.359063674903922E-3</c:v>
                </c:pt>
                <c:pt idx="29">
                  <c:v>2.9488295936299018E-3</c:v>
                </c:pt>
                <c:pt idx="30">
                  <c:v>3.6565486961010795E-3</c:v>
                </c:pt>
                <c:pt idx="31">
                  <c:v>4.50036762597056E-3</c:v>
                </c:pt>
                <c:pt idx="32">
                  <c:v>5.5004493206306827E-3</c:v>
                </c:pt>
                <c:pt idx="33">
                  <c:v>6.6791170321943991E-3</c:v>
                </c:pt>
                <c:pt idx="34">
                  <c:v>8.0610033147173812E-3</c:v>
                </c:pt>
                <c:pt idx="35">
                  <c:v>9.6732039776608551E-3</c:v>
                </c:pt>
                <c:pt idx="36">
                  <c:v>1.1545437005595217E-2</c:v>
                </c:pt>
                <c:pt idx="37">
                  <c:v>1.3710206444144323E-2</c:v>
                </c:pt>
                <c:pt idx="38">
                  <c:v>1.6202971252170559E-2</c:v>
                </c:pt>
                <c:pt idx="39">
                  <c:v>1.9062319120200649E-2</c:v>
                </c:pt>
                <c:pt idx="40">
                  <c:v>2.233014525509219E-2</c:v>
                </c:pt>
                <c:pt idx="41">
                  <c:v>2.6051836130940888E-2</c:v>
                </c:pt>
                <c:pt idx="42">
                  <c:v>3.0276458206228596E-2</c:v>
                </c:pt>
                <c:pt idx="43">
                  <c:v>3.5056951607212089E-2</c:v>
                </c:pt>
                <c:pt idx="44">
                  <c:v>4.0450328777552329E-2</c:v>
                </c:pt>
                <c:pt idx="45">
                  <c:v>4.6517878094185269E-2</c:v>
                </c:pt>
                <c:pt idx="46">
                  <c:v>5.3325372449431897E-2</c:v>
                </c:pt>
                <c:pt idx="47">
                  <c:v>6.0943282799350677E-2</c:v>
                </c:pt>
                <c:pt idx="48">
                  <c:v>6.9446996678329917E-2</c:v>
                </c:pt>
                <c:pt idx="49">
                  <c:v>7.8917041679920308E-2</c:v>
                </c:pt>
                <c:pt idx="50">
                  <c:v>8.9439313903909745E-2</c:v>
                </c:pt>
                <c:pt idx="51">
                  <c:v>0.101105311369637</c:v>
                </c:pt>
                <c:pt idx="52">
                  <c:v>0.11401237239554816</c:v>
                </c:pt>
                <c:pt idx="53">
                  <c:v>0.12826391894499176</c:v>
                </c:pt>
                <c:pt idx="54">
                  <c:v>0.14396970493825592</c:v>
                </c:pt>
                <c:pt idx="55">
                  <c:v>0.16124606953084664</c:v>
                </c:pt>
                <c:pt idx="56">
                  <c:v>0.18021619535800512</c:v>
                </c:pt>
                <c:pt idx="57">
                  <c:v>0.20101037174546735</c:v>
                </c:pt>
                <c:pt idx="58">
                  <c:v>0.22376626288646351</c:v>
                </c:pt>
                <c:pt idx="59">
                  <c:v>0.24862918098495948</c:v>
                </c:pt>
                <c:pt idx="60">
                  <c:v>0.27575236436513695</c:v>
                </c:pt>
                <c:pt idx="61">
                  <c:v>0.30529726054711587</c:v>
                </c:pt>
                <c:pt idx="62">
                  <c:v>0.3374338142889175</c:v>
                </c:pt>
                <c:pt idx="63">
                  <c:v>0.37234076059466759</c:v>
                </c:pt>
                <c:pt idx="64">
                  <c:v>0.41020592268904066</c:v>
                </c:pt>
                <c:pt idx="65">
                  <c:v>0.45122651495794469</c:v>
                </c:pt>
                <c:pt idx="66">
                  <c:v>0.49560945085544739</c:v>
                </c:pt>
                <c:pt idx="67">
                  <c:v>0.54357165577694222</c:v>
                </c:pt>
                <c:pt idx="68">
                  <c:v>0.5953403848985559</c:v>
                </c:pt>
                <c:pt idx="69">
                  <c:v>0.6511535459827954</c:v>
                </c:pt>
                <c:pt idx="70">
                  <c:v>0.71126002715043812</c:v>
                </c:pt>
                <c:pt idx="71">
                  <c:v>0.7759200296186598</c:v>
                </c:pt>
                <c:pt idx="72">
                  <c:v>0.84540540540540543</c:v>
                </c:pt>
                <c:pt idx="73">
                  <c:v>0.92</c:v>
                </c:pt>
                <c:pt idx="7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453-43A7-8052-347646E96549}"/>
            </c:ext>
          </c:extLst>
        </c:ser>
        <c:ser>
          <c:idx val="6"/>
          <c:order val="6"/>
          <c:tx>
            <c:strRef>
              <c:f>'p(on or before)'!$I$4</c:f>
              <c:strCache>
                <c:ptCount val="1"/>
                <c:pt idx="0">
                  <c:v>7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'p(on or before)'!$B$5:$B$79</c:f>
              <c:numCache>
                <c:formatCode>General</c:formatCode>
                <c:ptCount val="7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</c:numCache>
            </c:numRef>
          </c:cat>
          <c:val>
            <c:numRef>
              <c:f>'p(on or before)'!$I$5:$I$79</c:f>
              <c:numCache>
                <c:formatCode>General</c:formatCode>
                <c:ptCount val="7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5.0382152404650704E-10</c:v>
                </c:pt>
                <c:pt idx="7">
                  <c:v>4.0305721923720563E-9</c:v>
                </c:pt>
                <c:pt idx="8">
                  <c:v>1.8137574865674253E-8</c:v>
                </c:pt>
                <c:pt idx="9">
                  <c:v>6.0458582885580852E-8</c:v>
                </c:pt>
                <c:pt idx="10">
                  <c:v>1.6626110293534734E-7</c:v>
                </c:pt>
                <c:pt idx="11">
                  <c:v>3.9902664704483346E-7</c:v>
                </c:pt>
                <c:pt idx="12">
                  <c:v>8.6455773526380624E-7</c:v>
                </c:pt>
                <c:pt idx="13">
                  <c:v>1.7291154705276123E-6</c:v>
                </c:pt>
                <c:pt idx="14">
                  <c:v>3.2420915072392725E-6</c:v>
                </c:pt>
                <c:pt idx="15">
                  <c:v>5.7637182350920426E-6</c:v>
                </c:pt>
                <c:pt idx="16">
                  <c:v>9.7983209996564703E-6</c:v>
                </c:pt>
                <c:pt idx="17">
                  <c:v>1.6033616181256041E-5</c:v>
                </c:pt>
                <c:pt idx="18">
                  <c:v>2.5386558953655395E-5</c:v>
                </c:pt>
                <c:pt idx="19">
                  <c:v>3.9056244544085225E-5</c:v>
                </c:pt>
                <c:pt idx="20">
                  <c:v>5.8584366816127847E-5</c:v>
                </c:pt>
                <c:pt idx="21">
                  <c:v>8.5923737996987506E-5</c:v>
                </c:pt>
                <c:pt idx="22">
                  <c:v>1.2351537337066955E-4</c:v>
                </c:pt>
                <c:pt idx="23">
                  <c:v>1.7437464475859225E-4</c:v>
                </c:pt>
                <c:pt idx="24">
                  <c:v>2.4218700660915598E-4</c:v>
                </c:pt>
                <c:pt idx="25">
                  <c:v>3.3141379851779233E-4</c:v>
                </c:pt>
                <c:pt idx="26">
                  <c:v>4.4740862799901964E-4</c:v>
                </c:pt>
                <c:pt idx="27">
                  <c:v>5.9654483733202637E-4</c:v>
                </c:pt>
                <c:pt idx="28">
                  <c:v>7.8635455830130727E-4</c:v>
                </c:pt>
                <c:pt idx="29">
                  <c:v>1.0256798586538787E-3</c:v>
                </c:pt>
                <c:pt idx="30">
                  <c:v>1.3248364840945939E-3</c:v>
                </c:pt>
                <c:pt idx="31">
                  <c:v>1.6957906996410803E-3</c:v>
                </c:pt>
                <c:pt idx="32">
                  <c:v>2.1523497341598319E-3</c:v>
                </c:pt>
                <c:pt idx="33">
                  <c:v>2.7103663319049736E-3</c:v>
                </c:pt>
                <c:pt idx="34">
                  <c:v>3.3879579148812177E-3</c:v>
                </c:pt>
                <c:pt idx="35">
                  <c:v>4.2057408598525463E-3</c:v>
                </c:pt>
                <c:pt idx="36">
                  <c:v>5.1870803938181415E-3</c:v>
                </c:pt>
                <c:pt idx="37">
                  <c:v>6.3583566117770768E-3</c:v>
                </c:pt>
                <c:pt idx="38">
                  <c:v>7.7492471206033111E-3</c:v>
                </c:pt>
                <c:pt idx="39">
                  <c:v>9.3930268128524941E-3</c:v>
                </c:pt>
                <c:pt idx="40">
                  <c:v>1.1326885274322128E-2</c:v>
                </c:pt>
                <c:pt idx="41">
                  <c:v>1.3592262329186549E-2</c:v>
                </c:pt>
                <c:pt idx="42">
                  <c:v>1.623520222652838E-2</c:v>
                </c:pt>
                <c:pt idx="43">
                  <c:v>1.9306726972087816E-2</c:v>
                </c:pt>
                <c:pt idx="44">
                  <c:v>2.2863229309051318E-2</c:v>
                </c:pt>
                <c:pt idx="45">
                  <c:v>2.6966885851701594E-2</c:v>
                </c:pt>
                <c:pt idx="46">
                  <c:v>3.1686090875749397E-2</c:v>
                </c:pt>
                <c:pt idx="47">
                  <c:v>3.7095911269169973E-2</c:v>
                </c:pt>
                <c:pt idx="48">
                  <c:v>4.3278563147365001E-2</c:v>
                </c:pt>
                <c:pt idx="49">
                  <c:v>5.0323910636470966E-2</c:v>
                </c:pt>
                <c:pt idx="50">
                  <c:v>5.8329987328636687E-2</c:v>
                </c:pt>
                <c:pt idx="51">
                  <c:v>6.740354091309142E-2</c:v>
                </c:pt>
                <c:pt idx="52">
                  <c:v>7.7660601486822689E-2</c:v>
                </c:pt>
                <c:pt idx="53">
                  <c:v>8.922707404868982E-2</c:v>
                </c:pt>
                <c:pt idx="54">
                  <c:v>0.10223935568079051</c:v>
                </c:pt>
                <c:pt idx="55">
                  <c:v>0.11684497792090338</c:v>
                </c:pt>
                <c:pt idx="56">
                  <c:v>0.13320327482982983</c:v>
                </c:pt>
                <c:pt idx="57">
                  <c:v>0.15148607725745364</c:v>
                </c:pt>
                <c:pt idx="58">
                  <c:v>0.17187843381134163</c:v>
                </c:pt>
                <c:pt idx="59">
                  <c:v>0.19457935903170734</c:v>
                </c:pt>
                <c:pt idx="60">
                  <c:v>0.21980260927655845</c:v>
                </c:pt>
                <c:pt idx="61">
                  <c:v>0.24777748682084774</c:v>
                </c:pt>
                <c:pt idx="62">
                  <c:v>0.27874967267345352</c:v>
                </c:pt>
                <c:pt idx="63">
                  <c:v>0.31298208861580762</c:v>
                </c:pt>
                <c:pt idx="64">
                  <c:v>0.35075578896599119</c:v>
                </c:pt>
                <c:pt idx="65">
                  <c:v>0.39237088257212582</c:v>
                </c:pt>
                <c:pt idx="66">
                  <c:v>0.43814748553887384</c:v>
                </c:pt>
                <c:pt idx="67">
                  <c:v>0.48842670519087567</c:v>
                </c:pt>
                <c:pt idx="68">
                  <c:v>0.54357165577694233</c:v>
                </c:pt>
                <c:pt idx="69">
                  <c:v>0.60396850641882471</c:v>
                </c:pt>
                <c:pt idx="70">
                  <c:v>0.67002756180838374</c:v>
                </c:pt>
                <c:pt idx="71">
                  <c:v>0.74218437615697885</c:v>
                </c:pt>
                <c:pt idx="72">
                  <c:v>0.82090090090090095</c:v>
                </c:pt>
                <c:pt idx="73">
                  <c:v>0.90666666666666662</c:v>
                </c:pt>
                <c:pt idx="7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453-43A7-8052-347646E96549}"/>
            </c:ext>
          </c:extLst>
        </c:ser>
        <c:ser>
          <c:idx val="7"/>
          <c:order val="7"/>
          <c:tx>
            <c:strRef>
              <c:f>'p(on or before)'!$J$4</c:f>
              <c:strCache>
                <c:ptCount val="1"/>
                <c:pt idx="0">
                  <c:v>8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'p(on or before)'!$B$5:$B$79</c:f>
              <c:numCache>
                <c:formatCode>General</c:formatCode>
                <c:ptCount val="7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</c:numCache>
            </c:numRef>
          </c:cat>
          <c:val>
            <c:numRef>
              <c:f>'p(on or before)'!$J$5:$J$79</c:f>
              <c:numCache>
                <c:formatCode>General</c:formatCode>
                <c:ptCount val="7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5.9273120476059656E-11</c:v>
                </c:pt>
                <c:pt idx="8">
                  <c:v>5.3345808428453684E-10</c:v>
                </c:pt>
                <c:pt idx="9">
                  <c:v>2.6672904214226845E-9</c:v>
                </c:pt>
                <c:pt idx="10">
                  <c:v>9.7800648785498433E-9</c:v>
                </c:pt>
                <c:pt idx="11">
                  <c:v>2.9340194635649522E-8</c:v>
                </c:pt>
                <c:pt idx="12">
                  <c:v>7.628450605268879E-8</c:v>
                </c:pt>
                <c:pt idx="13">
                  <c:v>1.7799718078960715E-7</c:v>
                </c:pt>
                <c:pt idx="14">
                  <c:v>3.8142253026344382E-7</c:v>
                </c:pt>
                <c:pt idx="15">
                  <c:v>7.6284506052688796E-7</c:v>
                </c:pt>
                <c:pt idx="16">
                  <c:v>1.4409295587730104E-6</c:v>
                </c:pt>
                <c:pt idx="17">
                  <c:v>2.5936732057914184E-6</c:v>
                </c:pt>
                <c:pt idx="18">
                  <c:v>4.4799809918215403E-6</c:v>
                </c:pt>
                <c:pt idx="19">
                  <c:v>7.4666349863692338E-6</c:v>
                </c:pt>
                <c:pt idx="20">
                  <c:v>1.2061487285673382E-5</c:v>
                </c:pt>
                <c:pt idx="21">
                  <c:v>1.8953765734629597E-5</c:v>
                </c:pt>
                <c:pt idx="22">
                  <c:v>2.9062440793098715E-5</c:v>
                </c:pt>
                <c:pt idx="23">
                  <c:v>4.3593661189648057E-5</c:v>
                </c:pt>
                <c:pt idx="24">
                  <c:v>6.4108325278894237E-5</c:v>
                </c:pt>
                <c:pt idx="25">
                  <c:v>9.2600914291736099E-5</c:v>
                </c:pt>
                <c:pt idx="26">
                  <c:v>1.3159077294088814E-4</c:v>
                </c:pt>
                <c:pt idx="27">
                  <c:v>1.8422708211724342E-4</c:v>
                </c:pt>
                <c:pt idx="28">
                  <c:v>2.5440882768571708E-4</c:v>
                </c:pt>
                <c:pt idx="29">
                  <c:v>3.4692112866234134E-4</c:v>
                </c:pt>
                <c:pt idx="30">
                  <c:v>4.6758934732750381E-4</c:v>
                </c:pt>
                <c:pt idx="31">
                  <c:v>6.2345246310333826E-4</c:v>
                </c:pt>
                <c:pt idx="32">
                  <c:v>8.2295725129640635E-4</c:v>
                </c:pt>
                <c:pt idx="33">
                  <c:v>1.0761748670799162E-3</c:v>
                </c:pt>
                <c:pt idx="34">
                  <c:v>1.3950414943628545E-3</c:v>
                </c:pt>
                <c:pt idx="35">
                  <c:v>1.7936247784665271E-3</c:v>
                </c:pt>
                <c:pt idx="36">
                  <c:v>2.2884178208021212E-3</c:v>
                </c:pt>
                <c:pt idx="37">
                  <c:v>2.8986625730160207E-3</c:v>
                </c:pt>
                <c:pt idx="38">
                  <c:v>3.6467045273427343E-3</c:v>
                </c:pt>
                <c:pt idx="39">
                  <c:v>4.5583806591784166E-3</c:v>
                </c:pt>
                <c:pt idx="40">
                  <c:v>5.6634426371610638E-3</c:v>
                </c:pt>
                <c:pt idx="41">
                  <c:v>6.9960173753166079E-3</c:v>
                </c:pt>
                <c:pt idx="42">
                  <c:v>8.595107061103259E-3</c:v>
                </c:pt>
                <c:pt idx="43">
                  <c:v>1.0505130852459549E-2</c:v>
                </c:pt>
                <c:pt idx="44">
                  <c:v>1.2776510496234562E-2</c:v>
                </c:pt>
                <c:pt idx="45">
                  <c:v>1.5466302179652383E-2</c:v>
                </c:pt>
                <c:pt idx="46">
                  <c:v>1.8638876985734933E-2</c:v>
                </c:pt>
                <c:pt idx="47">
                  <c:v>2.2366652382881904E-2</c:v>
                </c:pt>
                <c:pt idx="48">
                  <c:v>2.6730877238078384E-2</c:v>
                </c:pt>
                <c:pt idx="49">
                  <c:v>3.1822472902474273E-2</c:v>
                </c:pt>
                <c:pt idx="50">
                  <c:v>3.7742932977353191E-2</c:v>
                </c:pt>
                <c:pt idx="51">
                  <c:v>4.4605284427781014E-2</c:v>
                </c:pt>
                <c:pt idx="52">
                  <c:v>5.2535112770497758E-2</c:v>
                </c:pt>
                <c:pt idx="53">
                  <c:v>6.1671654121888575E-2</c:v>
                </c:pt>
                <c:pt idx="54">
                  <c:v>7.2168956951146168E-2</c:v>
                </c:pt>
                <c:pt idx="55">
                  <c:v>8.4197116443003969E-2</c:v>
                </c:pt>
                <c:pt idx="56">
                  <c:v>9.7943584433698411E-2</c:v>
                </c:pt>
                <c:pt idx="57">
                  <c:v>0.11361455794309018</c:v>
                </c:pt>
                <c:pt idx="58">
                  <c:v>0.13143644938514359</c:v>
                </c:pt>
                <c:pt idx="59">
                  <c:v>0.15165744159824257</c:v>
                </c:pt>
                <c:pt idx="60">
                  <c:v>0.17454913089609042</c:v>
                </c:pt>
                <c:pt idx="61">
                  <c:v>0.20040826139921508</c:v>
                </c:pt>
                <c:pt idx="62">
                  <c:v>0.22955855396637351</c:v>
                </c:pt>
                <c:pt idx="63">
                  <c:v>0.26235263310442691</c:v>
                </c:pt>
                <c:pt idx="64">
                  <c:v>0.29917405529452201</c:v>
                </c:pt>
                <c:pt idx="65">
                  <c:v>0.34043944223169736</c:v>
                </c:pt>
                <c:pt idx="66">
                  <c:v>0.38660072253430044</c:v>
                </c:pt>
                <c:pt idx="67">
                  <c:v>0.43814748553887384</c:v>
                </c:pt>
                <c:pt idx="68">
                  <c:v>0.49560945085544739</c:v>
                </c:pt>
                <c:pt idx="69">
                  <c:v>0.55955905741744061</c:v>
                </c:pt>
                <c:pt idx="70">
                  <c:v>0.63061417581965529</c:v>
                </c:pt>
                <c:pt idx="71">
                  <c:v>0.7094409477971122</c:v>
                </c:pt>
                <c:pt idx="72">
                  <c:v>0.79675675675675672</c:v>
                </c:pt>
                <c:pt idx="73">
                  <c:v>0.89333333333333331</c:v>
                </c:pt>
                <c:pt idx="7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453-43A7-8052-347646E96549}"/>
            </c:ext>
          </c:extLst>
        </c:ser>
        <c:ser>
          <c:idx val="8"/>
          <c:order val="8"/>
          <c:tx>
            <c:strRef>
              <c:f>'p(on or before)'!$K$4</c:f>
              <c:strCache>
                <c:ptCount val="1"/>
                <c:pt idx="0">
                  <c:v>9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'p(on or before)'!$B$5:$B$79</c:f>
              <c:numCache>
                <c:formatCode>General</c:formatCode>
                <c:ptCount val="7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</c:numCache>
            </c:numRef>
          </c:cat>
          <c:val>
            <c:numRef>
              <c:f>'p(on or before)'!$K$5:$K$79</c:f>
              <c:numCache>
                <c:formatCode>General</c:formatCode>
                <c:ptCount val="7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7.9620609594706993E-12</c:v>
                </c:pt>
                <c:pt idx="9">
                  <c:v>7.9620609594706996E-11</c:v>
                </c:pt>
                <c:pt idx="10">
                  <c:v>4.379133527708885E-10</c:v>
                </c:pt>
                <c:pt idx="11">
                  <c:v>1.7516534110835534E-9</c:v>
                </c:pt>
                <c:pt idx="12">
                  <c:v>5.6928735860215513E-9</c:v>
                </c:pt>
                <c:pt idx="13">
                  <c:v>1.5940046040860341E-8</c:v>
                </c:pt>
                <c:pt idx="14">
                  <c:v>3.9850115102150853E-8</c:v>
                </c:pt>
                <c:pt idx="15">
                  <c:v>9.1085977376344833E-8</c:v>
                </c:pt>
                <c:pt idx="16">
                  <c:v>1.9355770192473273E-7</c:v>
                </c:pt>
                <c:pt idx="17">
                  <c:v>3.871154038494654E-7</c:v>
                </c:pt>
                <c:pt idx="18">
                  <c:v>7.3551926731398421E-7</c:v>
                </c:pt>
                <c:pt idx="19">
                  <c:v>1.3373077587526988E-6</c:v>
                </c:pt>
                <c:pt idx="20">
                  <c:v>2.3402885778172236E-6</c:v>
                </c:pt>
                <c:pt idx="21">
                  <c:v>3.9604883624599155E-6</c:v>
                </c:pt>
                <c:pt idx="22">
                  <c:v>6.5065165954698607E-6</c:v>
                </c:pt>
                <c:pt idx="23">
                  <c:v>1.0410426552751774E-5</c:v>
                </c:pt>
                <c:pt idx="24">
                  <c:v>1.6266291488674655E-5</c:v>
                </c:pt>
                <c:pt idx="25">
                  <c:v>2.4877857570914176E-5</c:v>
                </c:pt>
                <c:pt idx="26">
                  <c:v>3.731678635637126E-5</c:v>
                </c:pt>
                <c:pt idx="27">
                  <c:v>5.4993158840968184E-5</c:v>
                </c:pt>
                <c:pt idx="28">
                  <c:v>7.9740080319403871E-5</c:v>
                </c:pt>
                <c:pt idx="29">
                  <c:v>1.1391440045629117E-4</c:v>
                </c:pt>
                <c:pt idx="30">
                  <c:v>1.6051574609750132E-4</c:v>
                </c:pt>
                <c:pt idx="31">
                  <c:v>2.2332625544000179E-4</c:v>
                </c:pt>
                <c:pt idx="32">
                  <c:v>3.0707360123000241E-4</c:v>
                </c:pt>
                <c:pt idx="33">
                  <c:v>4.1762009767280328E-4</c:v>
                </c:pt>
                <c:pt idx="34">
                  <c:v>5.621809007133892E-4</c:v>
                </c:pt>
                <c:pt idx="35">
                  <c:v>7.4957453428451868E-4</c:v>
                </c:pt>
                <c:pt idx="36">
                  <c:v>9.9050920601882861E-4</c:v>
                </c:pt>
                <c:pt idx="37">
                  <c:v>1.2979086147832926E-3</c:v>
                </c:pt>
                <c:pt idx="38">
                  <c:v>1.6872811992182804E-3</c:v>
                </c:pt>
                <c:pt idx="39">
                  <c:v>2.1771370312493928E-3</c:v>
                </c:pt>
                <c:pt idx="40">
                  <c:v>2.7894568212882853E-3</c:v>
                </c:pt>
                <c:pt idx="41">
                  <c:v>3.5502177725487251E-3</c:v>
                </c:pt>
                <c:pt idx="42">
                  <c:v>4.48998130057633E-3</c:v>
                </c:pt>
                <c:pt idx="43">
                  <c:v>5.6445479207245337E-3</c:v>
                </c:pt>
                <c:pt idx="44">
                  <c:v>7.0556849009056543E-3</c:v>
                </c:pt>
                <c:pt idx="45">
                  <c:v>8.7719325795043365E-3</c:v>
                </c:pt>
                <c:pt idx="46">
                  <c:v>1.084949555886063E-2</c:v>
                </c:pt>
                <c:pt idx="47">
                  <c:v>1.3353225303213069E-2</c:v>
                </c:pt>
                <c:pt idx="48">
                  <c:v>1.635770099643603E-2</c:v>
                </c:pt>
                <c:pt idx="49">
                  <c:v>1.9948415849312232E-2</c:v>
                </c:pt>
                <c:pt idx="50">
                  <c:v>2.4223076388450549E-2</c:v>
                </c:pt>
                <c:pt idx="51">
                  <c:v>2.9293022609289052E-2</c:v>
                </c:pt>
                <c:pt idx="52">
                  <c:v>3.5284777233916355E-2</c:v>
                </c:pt>
                <c:pt idx="53">
                  <c:v>4.2341732680699656E-2</c:v>
                </c:pt>
                <c:pt idx="54">
                  <c:v>5.0625984726923451E-2</c:v>
                </c:pt>
                <c:pt idx="55">
                  <c:v>6.0320322227823672E-2</c:v>
                </c:pt>
                <c:pt idx="56">
                  <c:v>7.1630382645540669E-2</c:v>
                </c:pt>
                <c:pt idx="57">
                  <c:v>8.4786983539619554E-2</c:v>
                </c:pt>
                <c:pt idx="58">
                  <c:v>0.10004864057675106</c:v>
                </c:pt>
                <c:pt idx="59">
                  <c:v>0.11770428303147183</c:v>
                </c:pt>
                <c:pt idx="60">
                  <c:v>0.13807617817153428</c:v>
                </c:pt>
                <c:pt idx="61">
                  <c:v>0.16152307635160609</c:v>
                </c:pt>
                <c:pt idx="62">
                  <c:v>0.18844358907687384</c:v>
                </c:pt>
                <c:pt idx="63">
                  <c:v>0.21927981274399866</c:v>
                </c:pt>
                <c:pt idx="64">
                  <c:v>0.2545212112207127</c:v>
                </c:pt>
                <c:pt idx="65">
                  <c:v>0.29470877088714104</c:v>
                </c:pt>
                <c:pt idx="66">
                  <c:v>0.34043944223169736</c:v>
                </c:pt>
                <c:pt idx="67">
                  <c:v>0.39237088257212582</c:v>
                </c:pt>
                <c:pt idx="68">
                  <c:v>0.45122651495794469</c:v>
                </c:pt>
                <c:pt idx="69">
                  <c:v>0.51780091880419876</c:v>
                </c:pt>
                <c:pt idx="70">
                  <c:v>0.59296556830803404</c:v>
                </c:pt>
                <c:pt idx="71">
                  <c:v>0.67767493520918176</c:v>
                </c:pt>
                <c:pt idx="72">
                  <c:v>0.77297297297297296</c:v>
                </c:pt>
                <c:pt idx="73">
                  <c:v>0.88</c:v>
                </c:pt>
                <c:pt idx="7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453-43A7-8052-347646E96549}"/>
            </c:ext>
          </c:extLst>
        </c:ser>
        <c:ser>
          <c:idx val="9"/>
          <c:order val="9"/>
          <c:tx>
            <c:strRef>
              <c:f>'p(on or before)'!$L$4</c:f>
              <c:strCache>
                <c:ptCount val="1"/>
                <c:pt idx="0">
                  <c:v>10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'p(on or before)'!$B$5:$B$79</c:f>
              <c:numCache>
                <c:formatCode>General</c:formatCode>
                <c:ptCount val="7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</c:numCache>
            </c:numRef>
          </c:cat>
          <c:val>
            <c:numRef>
              <c:f>'p(on or before)'!$L$5:$L$79</c:f>
              <c:numCache>
                <c:formatCode>General</c:formatCode>
                <c:ptCount val="7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1.2063728726470757E-12</c:v>
                </c:pt>
                <c:pt idx="10">
                  <c:v>1.3270101599117833E-11</c:v>
                </c:pt>
                <c:pt idx="11">
                  <c:v>7.962060959470697E-11</c:v>
                </c:pt>
                <c:pt idx="12">
                  <c:v>3.4502264157706372E-10</c:v>
                </c:pt>
                <c:pt idx="13">
                  <c:v>1.2075792455197229E-9</c:v>
                </c:pt>
                <c:pt idx="14">
                  <c:v>3.6227377365591678E-9</c:v>
                </c:pt>
                <c:pt idx="15">
                  <c:v>9.6606339641577831E-9</c:v>
                </c:pt>
                <c:pt idx="16">
                  <c:v>2.3461539627240332E-8</c:v>
                </c:pt>
                <c:pt idx="17">
                  <c:v>5.2788464161290742E-8</c:v>
                </c:pt>
                <c:pt idx="18">
                  <c:v>1.1144231322939155E-7</c:v>
                </c:pt>
                <c:pt idx="19">
                  <c:v>2.2288462645878311E-7</c:v>
                </c:pt>
                <c:pt idx="20">
                  <c:v>4.2550701414858601E-7</c:v>
                </c:pt>
                <c:pt idx="21">
                  <c:v>7.8009619260574101E-7</c:v>
                </c:pt>
                <c:pt idx="22">
                  <c:v>1.3801701869178491E-6</c:v>
                </c:pt>
                <c:pt idx="23">
                  <c:v>2.3660060347163124E-6</c:v>
                </c:pt>
                <c:pt idx="24">
                  <c:v>3.9433433911938557E-6</c:v>
                </c:pt>
                <c:pt idx="25">
                  <c:v>6.4079330106900153E-6</c:v>
                </c:pt>
                <c:pt idx="26">
                  <c:v>1.0177305369919434E-5</c:v>
                </c:pt>
                <c:pt idx="27">
                  <c:v>1.5831363908763568E-5</c:v>
                </c:pt>
                <c:pt idx="28">
                  <c:v>2.4163660702849655E-5</c:v>
                </c:pt>
                <c:pt idx="29">
                  <c:v>3.6245491054274462E-5</c:v>
                </c:pt>
                <c:pt idx="30">
                  <c:v>5.3505248699167106E-5</c:v>
                </c:pt>
                <c:pt idx="31">
                  <c:v>7.7825816289697587E-5</c:v>
                </c:pt>
                <c:pt idx="32">
                  <c:v>1.1166312772000087E-4</c:v>
                </c:pt>
                <c:pt idx="33">
                  <c:v>1.581894309366679E-4</c:v>
                </c:pt>
                <c:pt idx="34">
                  <c:v>2.2146520331133514E-4</c:v>
                </c:pt>
                <c:pt idx="35">
                  <c:v>3.0664412766184855E-4</c:v>
                </c:pt>
                <c:pt idx="36">
                  <c:v>4.2021602679586669E-4</c:v>
                </c:pt>
                <c:pt idx="37">
                  <c:v>5.7029317922296203E-4</c:v>
                </c:pt>
                <c:pt idx="38">
                  <c:v>7.6694599964467292E-4</c:v>
                </c:pt>
                <c:pt idx="39">
                  <c:v>1.0225946661928966E-3</c:v>
                </c:pt>
                <c:pt idx="40">
                  <c:v>1.3524639133518958E-3</c:v>
                </c:pt>
                <c:pt idx="41">
                  <c:v>1.7751088862743628E-3</c:v>
                </c:pt>
                <c:pt idx="42">
                  <c:v>2.3130206699938666E-3</c:v>
                </c:pt>
                <c:pt idx="43">
                  <c:v>2.9933208670508893E-3</c:v>
                </c:pt>
                <c:pt idx="44">
                  <c:v>3.8485554004939926E-3</c:v>
                </c:pt>
                <c:pt idx="45">
                  <c:v>4.9175985672978871E-3</c:v>
                </c:pt>
                <c:pt idx="46">
                  <c:v>6.2466792611621828E-3</c:v>
                </c:pt>
                <c:pt idx="47">
                  <c:v>7.8905422246259033E-3</c:v>
                </c:pt>
                <c:pt idx="48">
                  <c:v>9.9137581796581945E-3</c:v>
                </c:pt>
                <c:pt idx="49">
                  <c:v>1.2392197724572755E-2</c:v>
                </c:pt>
                <c:pt idx="50">
                  <c:v>1.541468497446853E-2</c:v>
                </c:pt>
                <c:pt idx="51">
                  <c:v>1.9084848063627709E-2</c:v>
                </c:pt>
                <c:pt idx="52">
                  <c:v>2.3523184822610919E-2</c:v>
                </c:pt>
                <c:pt idx="53">
                  <c:v>2.8869363191386093E-2</c:v>
                </c:pt>
                <c:pt idx="54">
                  <c:v>3.5284777233916376E-2</c:v>
                </c:pt>
                <c:pt idx="55">
                  <c:v>4.2955380980419906E-2</c:v>
                </c:pt>
                <c:pt idx="56">
                  <c:v>5.2094823742211346E-2</c:v>
                </c:pt>
                <c:pt idx="57">
                  <c:v>6.2947912021838789E-2</c:v>
                </c:pt>
                <c:pt idx="58">
                  <c:v>7.5794424679356875E-2</c:v>
                </c:pt>
                <c:pt idx="59">
                  <c:v>9.0953309615228198E-2</c:v>
                </c:pt>
                <c:pt idx="60">
                  <c:v>0.108787291892724</c:v>
                </c:pt>
                <c:pt idx="61">
                  <c:v>0.12970792494901706</c:v>
                </c:pt>
                <c:pt idx="62">
                  <c:v>0.15418111833562392</c:v>
                </c:pt>
                <c:pt idx="63">
                  <c:v>0.18273317728666555</c:v>
                </c:pt>
                <c:pt idx="64">
                  <c:v>0.21595739133878655</c:v>
                </c:pt>
                <c:pt idx="65">
                  <c:v>0.2545212112207127</c:v>
                </c:pt>
                <c:pt idx="66">
                  <c:v>0.29917405529452196</c:v>
                </c:pt>
                <c:pt idx="67">
                  <c:v>0.35075578896599119</c:v>
                </c:pt>
                <c:pt idx="68">
                  <c:v>0.41020592268904055</c:v>
                </c:pt>
                <c:pt idx="69">
                  <c:v>0.47857357647054738</c:v>
                </c:pt>
                <c:pt idx="70">
                  <c:v>0.5570282611378502</c:v>
                </c:pt>
                <c:pt idx="71">
                  <c:v>0.64687152906330991</c:v>
                </c:pt>
                <c:pt idx="72">
                  <c:v>0.74954954954954955</c:v>
                </c:pt>
                <c:pt idx="73">
                  <c:v>0.8666666666666667</c:v>
                </c:pt>
                <c:pt idx="7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2453-43A7-8052-347646E96549}"/>
            </c:ext>
          </c:extLst>
        </c:ser>
        <c:ser>
          <c:idx val="10"/>
          <c:order val="10"/>
          <c:tx>
            <c:strRef>
              <c:f>'p(on or before)'!$M$4</c:f>
              <c:strCache>
                <c:ptCount val="1"/>
                <c:pt idx="0">
                  <c:v>11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'p(on or before)'!$B$5:$B$79</c:f>
              <c:numCache>
                <c:formatCode>General</c:formatCode>
                <c:ptCount val="7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</c:numCache>
            </c:numRef>
          </c:cat>
          <c:val>
            <c:numRef>
              <c:f>'p(on or before)'!$M$5:$M$79</c:f>
              <c:numCache>
                <c:formatCode>General</c:formatCode>
                <c:ptCount val="7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2.0415540921719744E-13</c:v>
                </c:pt>
                <c:pt idx="11">
                  <c:v>2.4498649106063685E-12</c:v>
                </c:pt>
                <c:pt idx="12">
                  <c:v>1.5924121918941402E-11</c:v>
                </c:pt>
                <c:pt idx="13">
                  <c:v>7.4312568955059862E-11</c:v>
                </c:pt>
                <c:pt idx="14">
                  <c:v>2.7867213358147441E-10</c:v>
                </c:pt>
                <c:pt idx="15">
                  <c:v>8.917508274607185E-10</c:v>
                </c:pt>
                <c:pt idx="16">
                  <c:v>2.5266273444720359E-9</c:v>
                </c:pt>
                <c:pt idx="17">
                  <c:v>6.4970417429280908E-9</c:v>
                </c:pt>
                <c:pt idx="18">
                  <c:v>1.5430474139454216E-8</c:v>
                </c:pt>
                <c:pt idx="19">
                  <c:v>3.428994253212047E-8</c:v>
                </c:pt>
                <c:pt idx="20">
                  <c:v>7.2008879317453011E-8</c:v>
                </c:pt>
                <c:pt idx="21">
                  <c:v>1.4401775863490602E-7</c:v>
                </c:pt>
                <c:pt idx="22">
                  <c:v>2.7603403738356981E-7</c:v>
                </c:pt>
                <c:pt idx="23">
                  <c:v>5.0960129978505196E-7</c:v>
                </c:pt>
                <c:pt idx="24">
                  <c:v>9.1000232104473596E-7</c:v>
                </c:pt>
                <c:pt idx="25">
                  <c:v>1.577337356477542E-6</c:v>
                </c:pt>
                <c:pt idx="26">
                  <c:v>2.661756789055852E-6</c:v>
                </c:pt>
                <c:pt idx="27">
                  <c:v>4.3840700055037572E-6</c:v>
                </c:pt>
                <c:pt idx="28">
                  <c:v>7.0632238977560533E-6</c:v>
                </c:pt>
                <c:pt idx="29">
                  <c:v>1.1152458785930603E-5</c:v>
                </c:pt>
                <c:pt idx="30">
                  <c:v>1.7286311118192451E-5</c:v>
                </c:pt>
                <c:pt idx="31">
                  <c:v>2.6341045513436103E-5</c:v>
                </c:pt>
                <c:pt idx="32">
                  <c:v>3.9511568270154154E-5</c:v>
                </c:pt>
                <c:pt idx="33">
                  <c:v>5.8408405268923537E-5</c:v>
                </c:pt>
                <c:pt idx="34">
                  <c:v>8.5178924350513507E-5</c:v>
                </c:pt>
                <c:pt idx="35">
                  <c:v>1.2265765106473942E-4</c:v>
                </c:pt>
                <c:pt idx="36">
                  <c:v>1.745512726690523E-4</c:v>
                </c:pt>
                <c:pt idx="37">
                  <c:v>2.4566475412681442E-4</c:v>
                </c:pt>
                <c:pt idx="38">
                  <c:v>3.4217590753377709E-4</c:v>
                </c:pt>
                <c:pt idx="39">
                  <c:v>4.7196676901210621E-4</c:v>
                </c:pt>
                <c:pt idx="40">
                  <c:v>6.4502125098321193E-4</c:v>
                </c:pt>
                <c:pt idx="41">
                  <c:v>8.7389975939660932E-4</c:v>
                </c:pt>
                <c:pt idx="42">
                  <c:v>1.1743028016891952E-3</c:v>
                </c:pt>
                <c:pt idx="43">
                  <c:v>1.5657370689189265E-3</c:v>
                </c:pt>
                <c:pt idx="44">
                  <c:v>2.0722990618044579E-3</c:v>
                </c:pt>
                <c:pt idx="45">
                  <c:v>2.7235930526572911E-3</c:v>
                </c:pt>
                <c:pt idx="46">
                  <c:v>3.5558020409692426E-3</c:v>
                </c:pt>
                <c:pt idx="47">
                  <c:v>4.6129323774736063E-3</c:v>
                </c:pt>
                <c:pt idx="48">
                  <c:v>5.9482549077949157E-3</c:v>
                </c:pt>
                <c:pt idx="49">
                  <c:v>7.6259678305063052E-3</c:v>
                </c:pt>
                <c:pt idx="50">
                  <c:v>9.7231089838955374E-3</c:v>
                </c:pt>
                <c:pt idx="51">
                  <c:v>1.2331747979574826E-2</c:v>
                </c:pt>
                <c:pt idx="52">
                  <c:v>1.5561491498034912E-2</c:v>
                </c:pt>
                <c:pt idx="53">
                  <c:v>1.9542338160322904E-2</c:v>
                </c:pt>
                <c:pt idx="54">
                  <c:v>2.4427922700403611E-2</c:v>
                </c:pt>
                <c:pt idx="55">
                  <c:v>3.0399192693835651E-2</c:v>
                </c:pt>
                <c:pt idx="56">
                  <c:v>3.7668564859752833E-2</c:v>
                </c:pt>
                <c:pt idx="57">
                  <c:v>4.6484611954588605E-2</c:v>
                </c:pt>
                <c:pt idx="58">
                  <c:v>5.7137335527515209E-2</c:v>
                </c:pt>
                <c:pt idx="59">
                  <c:v>6.9964084319406317E-2</c:v>
                </c:pt>
                <c:pt idx="60">
                  <c:v>8.5356182869675709E-2</c:v>
                </c:pt>
                <c:pt idx="61">
                  <c:v>0.10376633995921368</c:v>
                </c:pt>
                <c:pt idx="62">
                  <c:v>0.12571691187366266</c:v>
                </c:pt>
                <c:pt idx="63">
                  <c:v>0.15180910113046053</c:v>
                </c:pt>
                <c:pt idx="64">
                  <c:v>0.18273317728666555</c:v>
                </c:pt>
                <c:pt idx="65">
                  <c:v>0.2192798127439986</c:v>
                </c:pt>
                <c:pt idx="66">
                  <c:v>0.26235263310442691</c:v>
                </c:pt>
                <c:pt idx="67">
                  <c:v>0.31298208861580762</c:v>
                </c:pt>
                <c:pt idx="68">
                  <c:v>0.37234076059466759</c:v>
                </c:pt>
                <c:pt idx="69">
                  <c:v>0.44176022443435137</c:v>
                </c:pt>
                <c:pt idx="70">
                  <c:v>0.52274959891398243</c:v>
                </c:pt>
                <c:pt idx="71">
                  <c:v>0.61701592002961869</c:v>
                </c:pt>
                <c:pt idx="72">
                  <c:v>0.7264864864864865</c:v>
                </c:pt>
                <c:pt idx="73">
                  <c:v>0.85333333333333339</c:v>
                </c:pt>
                <c:pt idx="7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2453-43A7-8052-347646E96549}"/>
            </c:ext>
          </c:extLst>
        </c:ser>
        <c:ser>
          <c:idx val="11"/>
          <c:order val="11"/>
          <c:tx>
            <c:strRef>
              <c:f>'p(on or before)'!$N$4</c:f>
              <c:strCache>
                <c:ptCount val="1"/>
                <c:pt idx="0">
                  <c:v>12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'p(on or before)'!$B$5:$B$79</c:f>
              <c:numCache>
                <c:formatCode>General</c:formatCode>
                <c:ptCount val="7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</c:numCache>
            </c:numRef>
          </c:cat>
          <c:val>
            <c:numRef>
              <c:f>'p(on or before)'!$N$5:$N$79</c:f>
              <c:numCache>
                <c:formatCode>General</c:formatCode>
                <c:ptCount val="7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3.8279139228224508E-14</c:v>
                </c:pt>
                <c:pt idx="12">
                  <c:v>4.976288099669188E-13</c:v>
                </c:pt>
                <c:pt idx="13">
                  <c:v>3.4834016697684312E-12</c:v>
                </c:pt>
                <c:pt idx="14">
                  <c:v>1.741700834884215E-11</c:v>
                </c:pt>
                <c:pt idx="15">
                  <c:v>6.9668033395368628E-11</c:v>
                </c:pt>
                <c:pt idx="16">
                  <c:v>2.3687131354425337E-10</c:v>
                </c:pt>
                <c:pt idx="17">
                  <c:v>7.1061394063275994E-10</c:v>
                </c:pt>
                <c:pt idx="18">
                  <c:v>1.928809267431777E-9</c:v>
                </c:pt>
                <c:pt idx="19">
                  <c:v>4.8220231685794411E-9</c:v>
                </c:pt>
                <c:pt idx="20">
                  <c:v>1.1251387393352034E-8</c:v>
                </c:pt>
                <c:pt idx="21">
                  <c:v>2.4753052265374473E-8</c:v>
                </c:pt>
                <c:pt idx="22">
                  <c:v>5.1756382009419344E-8</c:v>
                </c:pt>
                <c:pt idx="23">
                  <c:v>1.0351276401883869E-7</c:v>
                </c:pt>
                <c:pt idx="24">
                  <c:v>1.9906300772853599E-7</c:v>
                </c:pt>
                <c:pt idx="25">
                  <c:v>3.6968844292442395E-7</c:v>
                </c:pt>
                <c:pt idx="26">
                  <c:v>6.65439197263963E-7</c:v>
                </c:pt>
                <c:pt idx="27">
                  <c:v>1.1645185952119355E-6</c:v>
                </c:pt>
                <c:pt idx="28">
                  <c:v>1.9865317212438902E-6</c:v>
                </c:pt>
                <c:pt idx="29">
                  <c:v>3.3108862020731477E-6</c:v>
                </c:pt>
                <c:pt idx="30">
                  <c:v>5.4019722244351405E-6</c:v>
                </c:pt>
                <c:pt idx="31">
                  <c:v>8.6431555590962203E-6</c:v>
                </c:pt>
                <c:pt idx="32">
                  <c:v>1.358210159286549E-5</c:v>
                </c:pt>
                <c:pt idx="33">
                  <c:v>2.0990520643519397E-5</c:v>
                </c:pt>
                <c:pt idx="34">
                  <c:v>3.1942096631442567E-5</c:v>
                </c:pt>
                <c:pt idx="35">
                  <c:v>4.7913144947163823E-5</c:v>
                </c:pt>
                <c:pt idx="36">
                  <c:v>7.0911454521802492E-5</c:v>
                </c:pt>
                <c:pt idx="37">
                  <c:v>1.0363981814724982E-4</c:v>
                </c:pt>
                <c:pt idx="38">
                  <c:v>1.4970195954602748E-4</c:v>
                </c:pt>
                <c:pt idx="39">
                  <c:v>2.1385994220861061E-4</c:v>
                </c:pt>
                <c:pt idx="40">
                  <c:v>3.0235371139838063E-4</c:v>
                </c:pt>
                <c:pt idx="41">
                  <c:v>4.2329519595773264E-4</c:v>
                </c:pt>
                <c:pt idx="42">
                  <c:v>5.8715140084459759E-4</c:v>
                </c:pt>
                <c:pt idx="43">
                  <c:v>8.0733317616132254E-4</c:v>
                </c:pt>
                <c:pt idx="44">
                  <c:v>1.1009088765836178E-3</c:v>
                </c:pt>
                <c:pt idx="45">
                  <c:v>1.4894649506719565E-3</c:v>
                </c:pt>
                <c:pt idx="46">
                  <c:v>2.0001386480451989E-3</c:v>
                </c:pt>
                <c:pt idx="47">
                  <c:v>2.666851530726929E-3</c:v>
                </c:pt>
                <c:pt idx="48">
                  <c:v>3.5317763515032323E-3</c:v>
                </c:pt>
                <c:pt idx="49">
                  <c:v>4.6470741467147794E-3</c:v>
                </c:pt>
                <c:pt idx="50">
                  <c:v>6.0769431149347054E-3</c:v>
                </c:pt>
                <c:pt idx="51">
                  <c:v>7.9000260494151257E-3</c:v>
                </c:pt>
                <c:pt idx="52">
                  <c:v>1.0212228795585412E-2</c:v>
                </c:pt>
                <c:pt idx="53">
                  <c:v>1.3130008451466949E-2</c:v>
                </c:pt>
                <c:pt idx="54">
                  <c:v>1.6794196856527492E-2</c:v>
                </c:pt>
                <c:pt idx="55">
                  <c:v>2.1374432362853166E-2</c:v>
                </c:pt>
                <c:pt idx="56">
                  <c:v>2.7074280992947373E-2</c:v>
                </c:pt>
                <c:pt idx="57">
                  <c:v>3.4137136904151016E-2</c:v>
                </c:pt>
                <c:pt idx="58">
                  <c:v>4.2853001645636372E-2</c:v>
                </c:pt>
                <c:pt idx="59">
                  <c:v>5.3566252057045488E-2</c:v>
                </c:pt>
                <c:pt idx="60">
                  <c:v>6.6684517866934162E-2</c:v>
                </c:pt>
                <c:pt idx="61">
                  <c:v>8.2688802154998353E-2</c:v>
                </c:pt>
                <c:pt idx="62">
                  <c:v>0.10214499089735092</c:v>
                </c:pt>
                <c:pt idx="63">
                  <c:v>0.12571691187366268</c:v>
                </c:pt>
                <c:pt idx="64">
                  <c:v>0.15418111833562398</c:v>
                </c:pt>
                <c:pt idx="65">
                  <c:v>0.18844358907687386</c:v>
                </c:pt>
                <c:pt idx="66">
                  <c:v>0.22955855396637356</c:v>
                </c:pt>
                <c:pt idx="67">
                  <c:v>0.27874967267345357</c:v>
                </c:pt>
                <c:pt idx="68">
                  <c:v>0.33743381428891761</c:v>
                </c:pt>
                <c:pt idx="69">
                  <c:v>0.40724770690041767</c:v>
                </c:pt>
                <c:pt idx="70">
                  <c:v>0.49007774898185857</c:v>
                </c:pt>
                <c:pt idx="71">
                  <c:v>0.58809329877823024</c:v>
                </c:pt>
                <c:pt idx="72">
                  <c:v>0.70378378378378381</c:v>
                </c:pt>
                <c:pt idx="73">
                  <c:v>0.84</c:v>
                </c:pt>
                <c:pt idx="7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2453-43A7-8052-347646E96549}"/>
            </c:ext>
          </c:extLst>
        </c:ser>
        <c:ser>
          <c:idx val="12"/>
          <c:order val="12"/>
          <c:tx>
            <c:strRef>
              <c:f>'p(on or before)'!$O$4</c:f>
              <c:strCache>
                <c:ptCount val="1"/>
                <c:pt idx="0">
                  <c:v>13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'p(on or before)'!$B$5:$B$79</c:f>
              <c:numCache>
                <c:formatCode>General</c:formatCode>
                <c:ptCount val="7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</c:numCache>
            </c:numRef>
          </c:cat>
          <c:val>
            <c:numRef>
              <c:f>'p(on or before)'!$O$5:$O$79</c:f>
              <c:numCache>
                <c:formatCode>General</c:formatCode>
                <c:ptCount val="7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7.8988699994749023E-15</c:v>
                </c:pt>
                <c:pt idx="13">
                  <c:v>1.1058417999264861E-13</c:v>
                </c:pt>
                <c:pt idx="14">
                  <c:v>8.2938134994486437E-13</c:v>
                </c:pt>
                <c:pt idx="15">
                  <c:v>4.4233671997059449E-12</c:v>
                </c:pt>
                <c:pt idx="16">
                  <c:v>1.8799310598750268E-11</c:v>
                </c:pt>
                <c:pt idx="17">
                  <c:v>6.7677518155500928E-11</c:v>
                </c:pt>
                <c:pt idx="18">
                  <c:v>2.1431214082575298E-10</c:v>
                </c:pt>
                <c:pt idx="19">
                  <c:v>6.1232040235929409E-10</c:v>
                </c:pt>
                <c:pt idx="20">
                  <c:v>1.6073410561931479E-9</c:v>
                </c:pt>
                <c:pt idx="21">
                  <c:v>3.9290559151388052E-9</c:v>
                </c:pt>
                <c:pt idx="22">
                  <c:v>9.0368286048192503E-9</c:v>
                </c:pt>
                <c:pt idx="23">
                  <c:v>1.9716716955969272E-8</c:v>
                </c:pt>
                <c:pt idx="24">
                  <c:v>4.1076493658269331E-8</c:v>
                </c:pt>
                <c:pt idx="25">
                  <c:v>8.2152987316538648E-8</c:v>
                </c:pt>
                <c:pt idx="26">
                  <c:v>1.5843790411046737E-7</c:v>
                </c:pt>
                <c:pt idx="27">
                  <c:v>2.9575075433953921E-7</c:v>
                </c:pt>
                <c:pt idx="28">
                  <c:v>5.3604824224041475E-7</c:v>
                </c:pt>
                <c:pt idx="29">
                  <c:v>9.4596748630661368E-7</c:v>
                </c:pt>
                <c:pt idx="30">
                  <c:v>1.6291662264169474E-6</c:v>
                </c:pt>
                <c:pt idx="31">
                  <c:v>2.743858907649594E-6</c:v>
                </c:pt>
                <c:pt idx="32">
                  <c:v>4.5273671976218293E-6</c:v>
                </c:pt>
                <c:pt idx="33">
                  <c:v>7.3300230818639155E-6</c:v>
                </c:pt>
                <c:pt idx="34">
                  <c:v>1.1661400357510779E-5</c:v>
                </c:pt>
                <c:pt idx="35">
                  <c:v>1.8252626646538602E-5</c:v>
                </c:pt>
                <c:pt idx="36">
                  <c:v>2.8139466080080356E-5</c:v>
                </c:pt>
                <c:pt idx="37">
                  <c:v>4.2771988441722143E-5</c:v>
                </c:pt>
                <c:pt idx="38">
                  <c:v>6.4157982662583211E-5</c:v>
                </c:pt>
                <c:pt idx="39">
                  <c:v>9.5048863203826928E-5</c:v>
                </c:pt>
                <c:pt idx="40">
                  <c:v>1.3917869254846091E-4</c:v>
                </c:pt>
                <c:pt idx="41">
                  <c:v>2.0156914093225363E-4</c:v>
                </c:pt>
                <c:pt idx="42">
                  <c:v>2.8891576866956387E-4</c:v>
                </c:pt>
                <c:pt idx="43">
                  <c:v>4.1007399424067124E-4</c:v>
                </c:pt>
                <c:pt idx="44">
                  <c:v>5.7666655440094343E-4</c:v>
                </c:pt>
                <c:pt idx="45">
                  <c:v>8.0383822734676974E-4</c:v>
                </c:pt>
                <c:pt idx="46">
                  <c:v>1.1111881378028884E-3</c:v>
                </c:pt>
                <c:pt idx="47">
                  <c:v>1.5239151604153876E-3</c:v>
                </c:pt>
                <c:pt idx="48">
                  <c:v>2.0742178572320572E-3</c:v>
                </c:pt>
                <c:pt idx="49">
                  <c:v>2.8029971043676449E-3</c:v>
                </c:pt>
                <c:pt idx="50">
                  <c:v>3.7619171663881516E-3</c:v>
                </c:pt>
                <c:pt idx="51">
                  <c:v>5.0158895551842032E-3</c:v>
                </c:pt>
                <c:pt idx="52">
                  <c:v>6.6460536606190793E-3</c:v>
                </c:pt>
                <c:pt idx="53">
                  <c:v>8.7533389676446322E-3</c:v>
                </c:pt>
                <c:pt idx="54">
                  <c:v>1.1462705790963207E-2</c:v>
                </c:pt>
                <c:pt idx="55">
                  <c:v>1.4928174983579996E-2</c:v>
                </c:pt>
                <c:pt idx="56">
                  <c:v>1.9338772137819531E-2</c:v>
                </c:pt>
                <c:pt idx="57">
                  <c:v>2.4925528533189655E-2</c:v>
                </c:pt>
                <c:pt idx="58">
                  <c:v>3.1969699640395401E-2</c:v>
                </c:pt>
                <c:pt idx="59">
                  <c:v>4.0812382519653675E-2</c:v>
                </c:pt>
                <c:pt idx="60">
                  <c:v>5.1865736118726594E-2</c:v>
                </c:pt>
                <c:pt idx="61">
                  <c:v>6.5626033456347918E-2</c:v>
                </c:pt>
                <c:pt idx="62">
                  <c:v>8.2688802154998312E-2</c:v>
                </c:pt>
                <c:pt idx="63">
                  <c:v>0.10376633995921367</c:v>
                </c:pt>
                <c:pt idx="64">
                  <c:v>0.12970792494901706</c:v>
                </c:pt>
                <c:pt idx="65">
                  <c:v>0.16152307635160607</c:v>
                </c:pt>
                <c:pt idx="66">
                  <c:v>0.20040826139921505</c:v>
                </c:pt>
                <c:pt idx="67">
                  <c:v>0.24777748682084763</c:v>
                </c:pt>
                <c:pt idx="68">
                  <c:v>0.30529726054711587</c:v>
                </c:pt>
                <c:pt idx="69">
                  <c:v>0.37492646032101945</c:v>
                </c:pt>
                <c:pt idx="70">
                  <c:v>0.45896170142745485</c:v>
                </c:pt>
                <c:pt idx="71">
                  <c:v>0.56008885597926694</c:v>
                </c:pt>
                <c:pt idx="72">
                  <c:v>0.68144144144144148</c:v>
                </c:pt>
                <c:pt idx="73">
                  <c:v>0.82666666666666666</c:v>
                </c:pt>
                <c:pt idx="7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2453-43A7-8052-347646E96549}"/>
            </c:ext>
          </c:extLst>
        </c:ser>
        <c:ser>
          <c:idx val="13"/>
          <c:order val="13"/>
          <c:tx>
            <c:strRef>
              <c:f>'p(on or before)'!$P$4</c:f>
              <c:strCache>
                <c:ptCount val="1"/>
                <c:pt idx="0">
                  <c:v>14</c:v>
                </c:pt>
              </c:strCache>
            </c:strRef>
          </c:tx>
          <c:spPr>
            <a:ln w="28575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'p(on or before)'!$B$5:$B$79</c:f>
              <c:numCache>
                <c:formatCode>General</c:formatCode>
                <c:ptCount val="7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</c:numCache>
            </c:numRef>
          </c:cat>
          <c:val>
            <c:numRef>
              <c:f>'p(on or before)'!$P$5:$P$79</c:f>
              <c:numCache>
                <c:formatCode>General</c:formatCode>
                <c:ptCount val="7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1.783615806333042E-15</c:v>
                </c:pt>
                <c:pt idx="14">
                  <c:v>2.6754237094995625E-14</c:v>
                </c:pt>
                <c:pt idx="15">
                  <c:v>2.1403389675996507E-13</c:v>
                </c:pt>
                <c:pt idx="16">
                  <c:v>1.2128587483064687E-12</c:v>
                </c:pt>
                <c:pt idx="17">
                  <c:v>5.4578643673791079E-12</c:v>
                </c:pt>
                <c:pt idx="18">
                  <c:v>2.0739884596040612E-11</c:v>
                </c:pt>
                <c:pt idx="19">
                  <c:v>6.9132948653468697E-11</c:v>
                </c:pt>
                <c:pt idx="20">
                  <c:v>2.0739884596040617E-10</c:v>
                </c:pt>
                <c:pt idx="21">
                  <c:v>5.7034682639111691E-10</c:v>
                </c:pt>
                <c:pt idx="22">
                  <c:v>1.4575530007772984E-9</c:v>
                </c:pt>
                <c:pt idx="23">
                  <c:v>3.4981272018655162E-9</c:v>
                </c:pt>
                <c:pt idx="24">
                  <c:v>7.9502890951489029E-9</c:v>
                </c:pt>
                <c:pt idx="25">
                  <c:v>1.7225626372822622E-8</c:v>
                </c:pt>
                <c:pt idx="26">
                  <c:v>3.5776300928170047E-8</c:v>
                </c:pt>
                <c:pt idx="27">
                  <c:v>7.1552601856340133E-8</c:v>
                </c:pt>
                <c:pt idx="28">
                  <c:v>1.383350302555909E-7</c:v>
                </c:pt>
                <c:pt idx="29">
                  <c:v>2.593781817292328E-7</c:v>
                </c:pt>
                <c:pt idx="30">
                  <c:v>4.7298374315330731E-7</c:v>
                </c:pt>
                <c:pt idx="31">
                  <c:v>8.4085998782810121E-7</c:v>
                </c:pt>
                <c:pt idx="32">
                  <c:v>1.4604410314909129E-6</c:v>
                </c:pt>
                <c:pt idx="33">
                  <c:v>2.4827497535345522E-6</c:v>
                </c:pt>
                <c:pt idx="34">
                  <c:v>4.1379162558909211E-6</c:v>
                </c:pt>
                <c:pt idx="35">
                  <c:v>6.771135691457869E-6</c:v>
                </c:pt>
                <c:pt idx="36">
                  <c:v>1.0892696547127882E-5</c:v>
                </c:pt>
                <c:pt idx="37">
                  <c:v>1.7246769532952477E-5</c:v>
                </c:pt>
                <c:pt idx="38">
                  <c:v>2.6904960471405864E-5</c:v>
                </c:pt>
                <c:pt idx="39">
                  <c:v>4.139224687908592E-5</c:v>
                </c:pt>
                <c:pt idx="40">
                  <c:v>6.2854893408982352E-5</c:v>
                </c:pt>
                <c:pt idx="41">
                  <c:v>9.4282340113473466E-5</c:v>
                </c:pt>
                <c:pt idx="42">
                  <c:v>1.3979795258204706E-4</c:v>
                </c:pt>
                <c:pt idx="43">
                  <c:v>2.0503699712033562E-4</c:v>
                </c:pt>
                <c:pt idx="44">
                  <c:v>2.976343506585511E-4</c:v>
                </c:pt>
                <c:pt idx="45">
                  <c:v>4.2784937907166837E-4</c:v>
                </c:pt>
                <c:pt idx="46">
                  <c:v>6.0936123685964821E-4</c:v>
                </c:pt>
                <c:pt idx="47">
                  <c:v>8.602746873312676E-4</c:v>
                </c:pt>
                <c:pt idx="48">
                  <c:v>1.204384562263775E-3</c:v>
                </c:pt>
                <c:pt idx="49">
                  <c:v>1.6727563364774662E-3</c:v>
                </c:pt>
                <c:pt idx="50">
                  <c:v>2.3056911664959641E-3</c:v>
                </c:pt>
                <c:pt idx="51">
                  <c:v>3.1551563330997415E-3</c:v>
                </c:pt>
                <c:pt idx="52">
                  <c:v>4.2877765552381125E-3</c:v>
                </c:pt>
                <c:pt idx="53">
                  <c:v>5.7884983495714521E-3</c:v>
                </c:pt>
                <c:pt idx="54">
                  <c:v>7.7650587616202374E-3</c:v>
                </c:pt>
                <c:pt idx="55">
                  <c:v>1.0353411682160319E-2</c:v>
                </c:pt>
                <c:pt idx="56">
                  <c:v>1.3724289904259026E-2</c:v>
                </c:pt>
                <c:pt idx="57">
                  <c:v>1.8091109419250535E-2</c:v>
                </c:pt>
                <c:pt idx="58">
                  <c:v>2.371945457190628E-2</c:v>
                </c:pt>
                <c:pt idx="59">
                  <c:v>3.0938419006834247E-2</c:v>
                </c:pt>
                <c:pt idx="60">
                  <c:v>4.0154118285465716E-2</c:v>
                </c:pt>
                <c:pt idx="61">
                  <c:v>5.1865736118726601E-2</c:v>
                </c:pt>
                <c:pt idx="62">
                  <c:v>6.6684517866934148E-2</c:v>
                </c:pt>
                <c:pt idx="63">
                  <c:v>8.5356182869675709E-2</c:v>
                </c:pt>
                <c:pt idx="64">
                  <c:v>0.108787291892724</c:v>
                </c:pt>
                <c:pt idx="65">
                  <c:v>0.13807617817153431</c:v>
                </c:pt>
                <c:pt idx="66">
                  <c:v>0.17454913089609042</c:v>
                </c:pt>
                <c:pt idx="67">
                  <c:v>0.21980260927655845</c:v>
                </c:pt>
                <c:pt idx="68">
                  <c:v>0.27575236436513695</c:v>
                </c:pt>
                <c:pt idx="69">
                  <c:v>0.34469045545642113</c:v>
                </c:pt>
                <c:pt idx="70">
                  <c:v>0.42935126907729648</c:v>
                </c:pt>
                <c:pt idx="71">
                  <c:v>0.53298778230285082</c:v>
                </c:pt>
                <c:pt idx="72">
                  <c:v>0.6594594594594595</c:v>
                </c:pt>
                <c:pt idx="73">
                  <c:v>0.81333333333333335</c:v>
                </c:pt>
                <c:pt idx="7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2453-43A7-8052-347646E96549}"/>
            </c:ext>
          </c:extLst>
        </c:ser>
        <c:ser>
          <c:idx val="14"/>
          <c:order val="14"/>
          <c:tx>
            <c:strRef>
              <c:f>'p(on or before)'!$Q$4</c:f>
              <c:strCache>
                <c:ptCount val="1"/>
                <c:pt idx="0">
                  <c:v>15</c:v>
                </c:pt>
              </c:strCache>
            </c:strRef>
          </c:tx>
          <c:spPr>
            <a:ln w="28575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'p(on or before)'!$B$5:$B$79</c:f>
              <c:numCache>
                <c:formatCode>General</c:formatCode>
                <c:ptCount val="7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</c:numCache>
            </c:numRef>
          </c:cat>
          <c:val>
            <c:numRef>
              <c:f>'p(on or before)'!$Q$5:$Q$79</c:f>
              <c:numCache>
                <c:formatCode>General</c:formatCode>
                <c:ptCount val="7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4.3859405073763322E-16</c:v>
                </c:pt>
                <c:pt idx="15">
                  <c:v>7.0175048118021339E-15</c:v>
                </c:pt>
                <c:pt idx="16">
                  <c:v>5.9648790900318135E-14</c:v>
                </c:pt>
                <c:pt idx="17">
                  <c:v>3.5789274540190868E-13</c:v>
                </c:pt>
                <c:pt idx="18">
                  <c:v>1.6999905406590664E-12</c:v>
                </c:pt>
                <c:pt idx="19">
                  <c:v>6.7999621626362656E-12</c:v>
                </c:pt>
                <c:pt idx="20">
                  <c:v>2.3799867569226938E-11</c:v>
                </c:pt>
                <c:pt idx="21">
                  <c:v>7.4799583788998939E-11</c:v>
                </c:pt>
                <c:pt idx="22">
                  <c:v>2.150488033933719E-10</c:v>
                </c:pt>
                <c:pt idx="23">
                  <c:v>5.7346347571565844E-10</c:v>
                </c:pt>
                <c:pt idx="24">
                  <c:v>1.4336586892891466E-9</c:v>
                </c:pt>
                <c:pt idx="25">
                  <c:v>3.3886478110470728E-9</c:v>
                </c:pt>
                <c:pt idx="26">
                  <c:v>7.6244575748559126E-9</c:v>
                </c:pt>
                <c:pt idx="27">
                  <c:v>1.6421908622766585E-8</c:v>
                </c:pt>
                <c:pt idx="28">
                  <c:v>3.401681071858793E-8</c:v>
                </c:pt>
                <c:pt idx="29">
                  <c:v>6.8033621437175807E-8</c:v>
                </c:pt>
                <c:pt idx="30">
                  <c:v>1.3181514153452827E-7</c:v>
                </c:pt>
                <c:pt idx="31">
                  <c:v>2.4812261935911185E-7</c:v>
                </c:pt>
                <c:pt idx="32">
                  <c:v>4.5489146882503846E-7</c:v>
                </c:pt>
                <c:pt idx="33">
                  <c:v>8.1401631263427939E-7</c:v>
                </c:pt>
                <c:pt idx="34">
                  <c:v>1.4245285471099891E-6</c:v>
                </c:pt>
                <c:pt idx="35">
                  <c:v>2.4420489379028381E-6</c:v>
                </c:pt>
                <c:pt idx="36">
                  <c:v>4.1070823046547745E-6</c:v>
                </c:pt>
                <c:pt idx="37">
                  <c:v>6.7856142424731057E-6</c:v>
                </c:pt>
                <c:pt idx="38">
                  <c:v>1.1026623144018796E-5</c:v>
                </c:pt>
                <c:pt idx="39">
                  <c:v>1.7642597030430066E-5</c:v>
                </c:pt>
                <c:pt idx="40">
                  <c:v>2.7821018394139734E-5</c:v>
                </c:pt>
                <c:pt idx="41">
                  <c:v>4.3277139724217337E-5</c:v>
                </c:pt>
                <c:pt idx="42">
                  <c:v>6.6461321719333844E-5</c:v>
                </c:pt>
                <c:pt idx="43">
                  <c:v>1.0083786743623062E-4</c:v>
                </c:pt>
                <c:pt idx="44">
                  <c:v>1.5125680115434569E-4</c:v>
                </c:pt>
                <c:pt idx="45">
                  <c:v>2.2444557590644868E-4</c:v>
                </c:pt>
                <c:pt idx="46">
                  <c:v>3.2965443961259706E-4</c:v>
                </c:pt>
                <c:pt idx="47">
                  <c:v>4.7949736670923091E-4</c:v>
                </c:pt>
                <c:pt idx="48">
                  <c:v>6.9104032261036298E-4</c:v>
                </c:pt>
                <c:pt idx="49">
                  <c:v>9.8720046087194709E-4</c:v>
                </c:pt>
                <c:pt idx="50">
                  <c:v>1.3985339862352573E-3</c:v>
                </c:pt>
                <c:pt idx="51">
                  <c:v>1.9655072238981995E-3</c:v>
                </c:pt>
                <c:pt idx="52">
                  <c:v>2.7413653385948591E-3</c:v>
                </c:pt>
                <c:pt idx="53">
                  <c:v>3.7957366226698025E-3</c:v>
                </c:pt>
                <c:pt idx="54">
                  <c:v>5.2191378561709809E-3</c:v>
                </c:pt>
                <c:pt idx="55">
                  <c:v>7.1285785352579248E-3</c:v>
                </c:pt>
                <c:pt idx="56">
                  <c:v>9.6744994407071822E-3</c:v>
                </c:pt>
                <c:pt idx="57">
                  <c:v>1.3049324827000389E-2</c:v>
                </c:pt>
                <c:pt idx="58">
                  <c:v>1.7497958290750518E-2</c:v>
                </c:pt>
                <c:pt idx="59">
                  <c:v>2.3330611054334038E-2</c:v>
                </c:pt>
                <c:pt idx="60">
                  <c:v>3.0938419006834254E-2</c:v>
                </c:pt>
                <c:pt idx="61">
                  <c:v>4.0812382519653682E-2</c:v>
                </c:pt>
                <c:pt idx="62">
                  <c:v>5.3566252057045488E-2</c:v>
                </c:pt>
                <c:pt idx="63">
                  <c:v>6.9964084319406331E-2</c:v>
                </c:pt>
                <c:pt idx="64">
                  <c:v>9.0953309615228239E-2</c:v>
                </c:pt>
                <c:pt idx="65">
                  <c:v>0.11770428303147187</c:v>
                </c:pt>
                <c:pt idx="66">
                  <c:v>0.15165744159824257</c:v>
                </c:pt>
                <c:pt idx="67">
                  <c:v>0.19457935903170737</c:v>
                </c:pt>
                <c:pt idx="68">
                  <c:v>0.24862918098495956</c:v>
                </c:pt>
                <c:pt idx="69">
                  <c:v>0.31643713943540303</c:v>
                </c:pt>
                <c:pt idx="70">
                  <c:v>0.40119708749845734</c:v>
                </c:pt>
                <c:pt idx="71">
                  <c:v>0.50677526841910403</c:v>
                </c:pt>
                <c:pt idx="72">
                  <c:v>0.63783783783783787</c:v>
                </c:pt>
                <c:pt idx="73">
                  <c:v>0.8</c:v>
                </c:pt>
                <c:pt idx="7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2453-43A7-8052-347646E96549}"/>
            </c:ext>
          </c:extLst>
        </c:ser>
        <c:ser>
          <c:idx val="15"/>
          <c:order val="15"/>
          <c:tx>
            <c:strRef>
              <c:f>'p(on or before)'!$R$4</c:f>
              <c:strCache>
                <c:ptCount val="1"/>
                <c:pt idx="0">
                  <c:v>16</c:v>
                </c:pt>
              </c:strCache>
            </c:strRef>
          </c:tx>
          <c:spPr>
            <a:ln w="28575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'p(on or before)'!$B$5:$B$79</c:f>
              <c:numCache>
                <c:formatCode>General</c:formatCode>
                <c:ptCount val="7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</c:numCache>
            </c:numRef>
          </c:cat>
          <c:val>
            <c:numRef>
              <c:f>'p(on or before)'!$R$5:$R$79</c:f>
              <c:numCache>
                <c:formatCode>General</c:formatCode>
                <c:ptCount val="7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1.1695841353003555E-16</c:v>
                </c:pt>
                <c:pt idx="16">
                  <c:v>1.9882930300106047E-15</c:v>
                </c:pt>
                <c:pt idx="17">
                  <c:v>1.7894637270095436E-14</c:v>
                </c:pt>
                <c:pt idx="18">
                  <c:v>1.1333270271060443E-13</c:v>
                </c:pt>
                <c:pt idx="19">
                  <c:v>5.6666351355302206E-13</c:v>
                </c:pt>
                <c:pt idx="20">
                  <c:v>2.3799867569226935E-12</c:v>
                </c:pt>
                <c:pt idx="21">
                  <c:v>8.7266181087165429E-12</c:v>
                </c:pt>
                <c:pt idx="22">
                  <c:v>2.867317378578292E-11</c:v>
                </c:pt>
                <c:pt idx="23">
                  <c:v>8.6019521357348764E-11</c:v>
                </c:pt>
                <c:pt idx="24">
                  <c:v>2.3894311488152439E-10</c:v>
                </c:pt>
                <c:pt idx="25">
                  <c:v>6.2125209869196332E-10</c:v>
                </c:pt>
                <c:pt idx="26">
                  <c:v>1.5248915149711824E-9</c:v>
                </c:pt>
                <c:pt idx="27">
                  <c:v>3.5580802015994268E-9</c:v>
                </c:pt>
                <c:pt idx="28">
                  <c:v>7.9372558343371828E-9</c:v>
                </c:pt>
                <c:pt idx="29">
                  <c:v>1.7008405359293952E-8</c:v>
                </c:pt>
                <c:pt idx="30">
                  <c:v>3.5150704409207539E-8</c:v>
                </c:pt>
                <c:pt idx="31">
                  <c:v>7.0301408818415026E-8</c:v>
                </c:pt>
                <c:pt idx="32">
                  <c:v>1.3646744064751154E-7</c:v>
                </c:pt>
                <c:pt idx="33">
                  <c:v>2.5777183233418847E-7</c:v>
                </c:pt>
                <c:pt idx="34">
                  <c:v>4.7484284903666302E-7</c:v>
                </c:pt>
                <c:pt idx="35">
                  <c:v>8.5471712826599326E-7</c:v>
                </c:pt>
                <c:pt idx="36">
                  <c:v>1.5059301783734175E-6</c:v>
                </c:pt>
                <c:pt idx="37">
                  <c:v>2.6011521262813572E-6</c:v>
                </c:pt>
                <c:pt idx="38">
                  <c:v>4.4106492576075183E-6</c:v>
                </c:pt>
                <c:pt idx="39">
                  <c:v>7.3510820960125285E-6</c:v>
                </c:pt>
                <c:pt idx="40">
                  <c:v>1.205577463746055E-5</c:v>
                </c:pt>
                <c:pt idx="41">
                  <c:v>1.9474712875897802E-5</c:v>
                </c:pt>
                <c:pt idx="42">
                  <c:v>3.1015283469022459E-5</c:v>
                </c:pt>
                <c:pt idx="43">
                  <c:v>4.8738302594178142E-5</c:v>
                </c:pt>
                <c:pt idx="44">
                  <c:v>7.5628400577172847E-5</c:v>
                </c:pt>
                <c:pt idx="45">
                  <c:v>1.159635475516652E-4</c:v>
                </c:pt>
                <c:pt idx="46">
                  <c:v>1.7581570112671822E-4</c:v>
                </c:pt>
                <c:pt idx="47">
                  <c:v>2.637235516900773E-4</c:v>
                </c:pt>
                <c:pt idx="48">
                  <c:v>3.9158951614587216E-4</c:v>
                </c:pt>
                <c:pt idx="49">
                  <c:v>5.7586693550863602E-4</c:v>
                </c:pt>
                <c:pt idx="50">
                  <c:v>8.3912039174115444E-4</c:v>
                </c:pt>
                <c:pt idx="51">
                  <c:v>1.2120627880705566E-3</c:v>
                </c:pt>
                <c:pt idx="52">
                  <c:v>1.7361980477767441E-3</c:v>
                </c:pt>
                <c:pt idx="53">
                  <c:v>2.4672288047353722E-3</c:v>
                </c:pt>
                <c:pt idx="54">
                  <c:v>3.4794252374473183E-3</c:v>
                </c:pt>
                <c:pt idx="55">
                  <c:v>4.8711953324262489E-3</c:v>
                </c:pt>
                <c:pt idx="56">
                  <c:v>6.7721496084950277E-3</c:v>
                </c:pt>
                <c:pt idx="57">
                  <c:v>9.3520161260169463E-3</c:v>
                </c:pt>
                <c:pt idx="58">
                  <c:v>1.2831836079883717E-2</c:v>
                </c:pt>
                <c:pt idx="59">
                  <c:v>1.7497958290750511E-2</c:v>
                </c:pt>
                <c:pt idx="60">
                  <c:v>2.3719454571906277E-2</c:v>
                </c:pt>
                <c:pt idx="61">
                  <c:v>3.1969699640395401E-2</c:v>
                </c:pt>
                <c:pt idx="62">
                  <c:v>4.2853001645636352E-2</c:v>
                </c:pt>
                <c:pt idx="63">
                  <c:v>5.7137335527515196E-2</c:v>
                </c:pt>
                <c:pt idx="64">
                  <c:v>7.5794424679356862E-2</c:v>
                </c:pt>
                <c:pt idx="65">
                  <c:v>0.10004864057675104</c:v>
                </c:pt>
                <c:pt idx="66">
                  <c:v>0.13143644938514359</c:v>
                </c:pt>
                <c:pt idx="67">
                  <c:v>0.1718784338113416</c:v>
                </c:pt>
                <c:pt idx="68">
                  <c:v>0.22376626288646348</c:v>
                </c:pt>
                <c:pt idx="69">
                  <c:v>0.29006737781578612</c:v>
                </c:pt>
                <c:pt idx="70">
                  <c:v>0.37445061499856019</c:v>
                </c:pt>
                <c:pt idx="71">
                  <c:v>0.48143650499814883</c:v>
                </c:pt>
                <c:pt idx="72">
                  <c:v>0.61657657657657661</c:v>
                </c:pt>
                <c:pt idx="73">
                  <c:v>0.78666666666666663</c:v>
                </c:pt>
                <c:pt idx="7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2453-43A7-8052-347646E96549}"/>
            </c:ext>
          </c:extLst>
        </c:ser>
        <c:ser>
          <c:idx val="16"/>
          <c:order val="16"/>
          <c:tx>
            <c:strRef>
              <c:f>'p(on or before)'!$S$4</c:f>
              <c:strCache>
                <c:ptCount val="1"/>
                <c:pt idx="0">
                  <c:v>17</c:v>
                </c:pt>
              </c:strCache>
            </c:strRef>
          </c:tx>
          <c:spPr>
            <a:ln w="28575" cap="rnd">
              <a:solidFill>
                <a:schemeClr val="accent5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'p(on or before)'!$B$5:$B$79</c:f>
              <c:numCache>
                <c:formatCode>General</c:formatCode>
                <c:ptCount val="7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</c:numCache>
            </c:numRef>
          </c:cat>
          <c:val>
            <c:numRef>
              <c:f>'p(on or before)'!$S$5:$S$79</c:f>
              <c:numCache>
                <c:formatCode>General</c:formatCode>
                <c:ptCount val="7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3.3699881864586519E-17</c:v>
                </c:pt>
                <c:pt idx="17">
                  <c:v>6.0659787356255711E-16</c:v>
                </c:pt>
                <c:pt idx="18">
                  <c:v>5.7626797988442936E-15</c:v>
                </c:pt>
                <c:pt idx="19">
                  <c:v>3.8417865325628612E-14</c:v>
                </c:pt>
                <c:pt idx="20">
                  <c:v>2.0169379295955028E-13</c:v>
                </c:pt>
                <c:pt idx="21">
                  <c:v>8.8745268902202147E-13</c:v>
                </c:pt>
                <c:pt idx="22">
                  <c:v>3.4019019745844138E-12</c:v>
                </c:pt>
                <c:pt idx="23">
                  <c:v>1.1663663912860849E-11</c:v>
                </c:pt>
                <c:pt idx="24">
                  <c:v>3.6448949727690161E-11</c:v>
                </c:pt>
                <c:pt idx="25">
                  <c:v>1.0529696587999379E-10</c:v>
                </c:pt>
                <c:pt idx="26">
                  <c:v>2.8430180787598314E-10</c:v>
                </c:pt>
                <c:pt idx="27">
                  <c:v>7.2367732913886654E-10</c:v>
                </c:pt>
                <c:pt idx="28">
                  <c:v>1.7488868787522606E-9</c:v>
                </c:pt>
                <c:pt idx="29">
                  <c:v>4.0358927971205986E-9</c:v>
                </c:pt>
                <c:pt idx="30">
                  <c:v>8.9366197650527644E-9</c:v>
                </c:pt>
                <c:pt idx="31">
                  <c:v>1.9064788832112549E-8</c:v>
                </c:pt>
                <c:pt idx="32">
                  <c:v>3.9321126966232134E-8</c:v>
                </c:pt>
                <c:pt idx="33">
                  <c:v>7.8642253932464282E-8</c:v>
                </c:pt>
                <c:pt idx="34">
                  <c:v>1.5291549375756944E-7</c:v>
                </c:pt>
                <c:pt idx="35">
                  <c:v>2.8973461975118414E-7</c:v>
                </c:pt>
                <c:pt idx="36">
                  <c:v>5.3600904653969099E-7</c:v>
                </c:pt>
                <c:pt idx="37">
                  <c:v>9.6992113183372661E-7</c:v>
                </c:pt>
                <c:pt idx="38">
                  <c:v>1.7194056427961514E-6</c:v>
                </c:pt>
                <c:pt idx="39">
                  <c:v>2.9902706831237405E-6</c:v>
                </c:pt>
                <c:pt idx="40">
                  <c:v>5.1083790836697249E-6</c:v>
                </c:pt>
                <c:pt idx="41">
                  <c:v>8.5820768605651335E-6</c:v>
                </c:pt>
                <c:pt idx="42">
                  <c:v>1.4193434807857733E-5</c:v>
                </c:pt>
                <c:pt idx="43">
                  <c:v>2.3130041909101488E-5</c:v>
                </c:pt>
                <c:pt idx="44">
                  <c:v>3.7173281639627328E-5</c:v>
                </c:pt>
                <c:pt idx="45">
                  <c:v>5.896451570423655E-5</c:v>
                </c:pt>
                <c:pt idx="46">
                  <c:v>9.2377741269970617E-5</c:v>
                </c:pt>
                <c:pt idx="47">
                  <c:v>1.4303650261156717E-4</c:v>
                </c:pt>
                <c:pt idx="48">
                  <c:v>2.1902464462396262E-4</c:v>
                </c:pt>
                <c:pt idx="49">
                  <c:v>3.3185552215751887E-4</c:v>
                </c:pt>
                <c:pt idx="50">
                  <c:v>4.977832832362782E-4</c:v>
                </c:pt>
                <c:pt idx="51">
                  <c:v>7.3956373509389899E-4</c:v>
                </c:pt>
                <c:pt idx="52">
                  <c:v>1.0888021655549075E-3</c:v>
                </c:pt>
                <c:pt idx="53">
                  <c:v>1.5890626199990532E-3</c:v>
                </c:pt>
                <c:pt idx="54">
                  <c:v>2.2999590552617872E-3</c:v>
                </c:pt>
                <c:pt idx="55">
                  <c:v>3.302505310119489E-3</c:v>
                </c:pt>
                <c:pt idx="56">
                  <c:v>4.7060700669202737E-3</c:v>
                </c:pt>
                <c:pt idx="57">
                  <c:v>6.6573674117408766E-3</c:v>
                </c:pt>
                <c:pt idx="58">
                  <c:v>9.3520161260169463E-3</c:v>
                </c:pt>
                <c:pt idx="59">
                  <c:v>1.3049324827000384E-2</c:v>
                </c:pt>
                <c:pt idx="60">
                  <c:v>1.8091109419250535E-2</c:v>
                </c:pt>
                <c:pt idx="61">
                  <c:v>2.4925528533189648E-2</c:v>
                </c:pt>
                <c:pt idx="62">
                  <c:v>3.4137136904151003E-2</c:v>
                </c:pt>
                <c:pt idx="63">
                  <c:v>4.6484611954588598E-2</c:v>
                </c:pt>
                <c:pt idx="64">
                  <c:v>6.2947912021838776E-2</c:v>
                </c:pt>
                <c:pt idx="65">
                  <c:v>8.478698353961954E-2</c:v>
                </c:pt>
                <c:pt idx="66">
                  <c:v>0.11361455794309015</c:v>
                </c:pt>
                <c:pt idx="67">
                  <c:v>0.15148607725745364</c:v>
                </c:pt>
                <c:pt idx="68">
                  <c:v>0.20101037174546724</c:v>
                </c:pt>
                <c:pt idx="69">
                  <c:v>0.26548539664495668</c:v>
                </c:pt>
                <c:pt idx="70">
                  <c:v>0.34906413262577651</c:v>
                </c:pt>
                <c:pt idx="71">
                  <c:v>0.45695668271010736</c:v>
                </c:pt>
                <c:pt idx="72">
                  <c:v>0.5956756756756757</c:v>
                </c:pt>
                <c:pt idx="73">
                  <c:v>0.77333333333333332</c:v>
                </c:pt>
                <c:pt idx="7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2453-43A7-8052-347646E96549}"/>
            </c:ext>
          </c:extLst>
        </c:ser>
        <c:ser>
          <c:idx val="17"/>
          <c:order val="17"/>
          <c:tx>
            <c:strRef>
              <c:f>'p(on or before)'!$T$4</c:f>
              <c:strCache>
                <c:ptCount val="1"/>
                <c:pt idx="0">
                  <c:v>18</c:v>
                </c:pt>
              </c:strCache>
            </c:strRef>
          </c:tx>
          <c:spPr>
            <a:ln w="28575" cap="rnd">
              <a:solidFill>
                <a:schemeClr val="accent6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'p(on or before)'!$B$5:$B$79</c:f>
              <c:numCache>
                <c:formatCode>General</c:formatCode>
                <c:ptCount val="7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</c:numCache>
            </c:numRef>
          </c:cat>
          <c:val>
            <c:numRef>
              <c:f>'p(on or before)'!$T$5:$T$79</c:f>
              <c:numCache>
                <c:formatCode>General</c:formatCode>
                <c:ptCount val="7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1.0458584026940639E-17</c:v>
                </c:pt>
                <c:pt idx="18">
                  <c:v>1.9871309651187218E-16</c:v>
                </c:pt>
                <c:pt idx="19">
                  <c:v>1.9871309651187214E-15</c:v>
                </c:pt>
                <c:pt idx="20">
                  <c:v>1.3909916755831055E-14</c:v>
                </c:pt>
                <c:pt idx="21">
                  <c:v>7.6504542157070819E-14</c:v>
                </c:pt>
                <c:pt idx="22">
                  <c:v>3.5192089392252556E-13</c:v>
                </c:pt>
                <c:pt idx="23">
                  <c:v>1.4076835756901024E-12</c:v>
                </c:pt>
                <c:pt idx="24">
                  <c:v>5.0274413417503668E-12</c:v>
                </c:pt>
                <c:pt idx="25">
                  <c:v>1.6339184360688693E-11</c:v>
                </c:pt>
                <c:pt idx="26">
                  <c:v>4.9017553082066061E-11</c:v>
                </c:pt>
                <c:pt idx="27">
                  <c:v>1.3724914862978504E-10</c:v>
                </c:pt>
                <c:pt idx="28">
                  <c:v>3.6183866456943327E-10</c:v>
                </c:pt>
                <c:pt idx="29">
                  <c:v>9.0459666142358225E-10</c:v>
                </c:pt>
                <c:pt idx="30">
                  <c:v>2.1571151157023913E-9</c:v>
                </c:pt>
                <c:pt idx="31">
                  <c:v>4.9305488358911762E-9</c:v>
                </c:pt>
                <c:pt idx="32">
                  <c:v>1.084720743896059E-8</c:v>
                </c:pt>
                <c:pt idx="33">
                  <c:v>2.3050315807791253E-8</c:v>
                </c:pt>
                <c:pt idx="34">
                  <c:v>4.7456532545452593E-8</c:v>
                </c:pt>
                <c:pt idx="35">
                  <c:v>9.4913065090905146E-8</c:v>
                </c:pt>
                <c:pt idx="36">
                  <c:v>1.8483070570334171E-7</c:v>
                </c:pt>
                <c:pt idx="37">
                  <c:v>3.5117834083634923E-7</c:v>
                </c:pt>
                <c:pt idx="38">
                  <c:v>6.5218834726750566E-7</c:v>
                </c:pt>
                <c:pt idx="39">
                  <c:v>1.1857969950318283E-6</c:v>
                </c:pt>
                <c:pt idx="40">
                  <c:v>2.1138120346219553E-6</c:v>
                </c:pt>
                <c:pt idx="41">
                  <c:v>3.6991710605884195E-6</c:v>
                </c:pt>
                <c:pt idx="42">
                  <c:v>6.3625742242120864E-6</c:v>
                </c:pt>
                <c:pt idx="43">
                  <c:v>1.076743330251276E-5</c:v>
                </c:pt>
                <c:pt idx="44">
                  <c:v>1.7945722170854572E-5</c:v>
                </c:pt>
                <c:pt idx="45">
                  <c:v>2.9482257852118279E-5</c:v>
                </c:pt>
                <c:pt idx="46">
                  <c:v>4.7781590312053778E-5</c:v>
                </c:pt>
                <c:pt idx="47">
                  <c:v>7.6450544499285939E-5</c:v>
                </c:pt>
                <c:pt idx="48">
                  <c:v>1.2084118324080684E-4</c:v>
                </c:pt>
                <c:pt idx="49">
                  <c:v>1.8881434881376093E-4</c:v>
                </c:pt>
                <c:pt idx="50">
                  <c:v>2.9180399362126641E-4</c:v>
                </c:pt>
                <c:pt idx="51">
                  <c:v>4.4628846083252539E-4</c:v>
                </c:pt>
                <c:pt idx="52">
                  <c:v>6.7580824068925311E-4</c:v>
                </c:pt>
                <c:pt idx="53">
                  <c:v>1.013712361033879E-3</c:v>
                </c:pt>
                <c:pt idx="54">
                  <c:v>1.5068697258611707E-3</c:v>
                </c:pt>
                <c:pt idx="55">
                  <c:v>2.2206501223217259E-3</c:v>
                </c:pt>
                <c:pt idx="56">
                  <c:v>3.2455655633932905E-3</c:v>
                </c:pt>
                <c:pt idx="57">
                  <c:v>4.7060700669202763E-3</c:v>
                </c:pt>
                <c:pt idx="58">
                  <c:v>6.7721496084950294E-3</c:v>
                </c:pt>
                <c:pt idx="59">
                  <c:v>9.6744994407071822E-3</c:v>
                </c:pt>
                <c:pt idx="60">
                  <c:v>1.3724289904259029E-2</c:v>
                </c:pt>
                <c:pt idx="61">
                  <c:v>1.9338772137819538E-2</c:v>
                </c:pt>
                <c:pt idx="62">
                  <c:v>2.7074280992947362E-2</c:v>
                </c:pt>
                <c:pt idx="63">
                  <c:v>3.7668564859752847E-2</c:v>
                </c:pt>
                <c:pt idx="64">
                  <c:v>5.209482374221136E-2</c:v>
                </c:pt>
                <c:pt idx="65">
                  <c:v>7.1630382645540683E-2</c:v>
                </c:pt>
                <c:pt idx="66">
                  <c:v>9.7943584433698438E-2</c:v>
                </c:pt>
                <c:pt idx="67">
                  <c:v>0.13320327482982985</c:v>
                </c:pt>
                <c:pt idx="68">
                  <c:v>0.1802161953580052</c:v>
                </c:pt>
                <c:pt idx="69">
                  <c:v>0.2425987245203915</c:v>
                </c:pt>
                <c:pt idx="70">
                  <c:v>0.32499074416882634</c:v>
                </c:pt>
                <c:pt idx="71">
                  <c:v>0.43332099222510184</c:v>
                </c:pt>
                <c:pt idx="72">
                  <c:v>0.57513513513513514</c:v>
                </c:pt>
                <c:pt idx="73">
                  <c:v>0.76</c:v>
                </c:pt>
                <c:pt idx="7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2453-43A7-8052-347646E96549}"/>
            </c:ext>
          </c:extLst>
        </c:ser>
        <c:ser>
          <c:idx val="18"/>
          <c:order val="18"/>
          <c:tx>
            <c:strRef>
              <c:f>'p(on or before)'!$U$4</c:f>
              <c:strCache>
                <c:ptCount val="1"/>
                <c:pt idx="0">
                  <c:v>19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'p(on or before)'!$B$5:$B$79</c:f>
              <c:numCache>
                <c:formatCode>General</c:formatCode>
                <c:ptCount val="7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</c:numCache>
            </c:numRef>
          </c:cat>
          <c:val>
            <c:numRef>
              <c:f>'p(on or before)'!$U$5:$U$79</c:f>
              <c:numCache>
                <c:formatCode>General</c:formatCode>
                <c:ptCount val="7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3.4861946756468805E-18</c:v>
                </c:pt>
                <c:pt idx="19">
                  <c:v>6.9723893512937589E-17</c:v>
                </c:pt>
                <c:pt idx="20">
                  <c:v>7.3210088188584481E-16</c:v>
                </c:pt>
                <c:pt idx="21">
                  <c:v>5.368739800496198E-15</c:v>
                </c:pt>
                <c:pt idx="22">
                  <c:v>3.0870253852853116E-14</c:v>
                </c:pt>
                <c:pt idx="23">
                  <c:v>1.4817721849369497E-13</c:v>
                </c:pt>
                <c:pt idx="24">
                  <c:v>6.1740507705706265E-13</c:v>
                </c:pt>
                <c:pt idx="25">
                  <c:v>2.2932188576405182E-12</c:v>
                </c:pt>
                <c:pt idx="26">
                  <c:v>7.7396136445367472E-12</c:v>
                </c:pt>
                <c:pt idx="27">
                  <c:v>2.4078798005225445E-11</c:v>
                </c:pt>
                <c:pt idx="28">
                  <c:v>6.9828514215153789E-11</c:v>
                </c:pt>
                <c:pt idx="29">
                  <c:v>1.9044140240496466E-10</c:v>
                </c:pt>
                <c:pt idx="30">
                  <c:v>4.9197362287949275E-10</c:v>
                </c:pt>
                <c:pt idx="31">
                  <c:v>1.2110119947802889E-9</c:v>
                </c:pt>
                <c:pt idx="32">
                  <c:v>2.8545282734106816E-9</c:v>
                </c:pt>
                <c:pt idx="33">
                  <c:v>6.4702640863975451E-9</c:v>
                </c:pt>
                <c:pt idx="34">
                  <c:v>1.4153702688994632E-8</c:v>
                </c:pt>
                <c:pt idx="35">
                  <c:v>2.9972546870812154E-8</c:v>
                </c:pt>
                <c:pt idx="36">
                  <c:v>6.1610235234447244E-8</c:v>
                </c:pt>
                <c:pt idx="37">
                  <c:v>1.2322047046889449E-7</c:v>
                </c:pt>
                <c:pt idx="38">
                  <c:v>2.4027991741434421E-7</c:v>
                </c:pt>
                <c:pt idx="39">
                  <c:v>4.5767603317017936E-7</c:v>
                </c:pt>
                <c:pt idx="40">
                  <c:v>8.5294169818078889E-7</c:v>
                </c:pt>
                <c:pt idx="41">
                  <c:v>1.5575457097214398E-6</c:v>
                </c:pt>
                <c:pt idx="42">
                  <c:v>2.7906027299175815E-6</c:v>
                </c:pt>
                <c:pt idx="43">
                  <c:v>4.9114608046549437E-6</c:v>
                </c:pt>
                <c:pt idx="44">
                  <c:v>8.5006052388258522E-6</c:v>
                </c:pt>
                <c:pt idx="45">
                  <c:v>1.4482512629110733E-5</c:v>
                </c:pt>
                <c:pt idx="46">
                  <c:v>2.4309931913150148E-5</c:v>
                </c:pt>
                <c:pt idx="47">
                  <c:v>4.0237128683834714E-5</c:v>
                </c:pt>
                <c:pt idx="48">
                  <c:v>6.5720643516930079E-5</c:v>
                </c:pt>
                <c:pt idx="49">
                  <c:v>1.0600103793053234E-4</c:v>
                </c:pt>
                <c:pt idx="50">
                  <c:v>1.6893915420178592E-4</c:v>
                </c:pt>
                <c:pt idx="51">
                  <c:v>2.6620715207554131E-4</c:v>
                </c:pt>
                <c:pt idx="52">
                  <c:v>4.1496997235305019E-4</c:v>
                </c:pt>
                <c:pt idx="53">
                  <c:v>6.4023938591613414E-4</c:v>
                </c:pt>
                <c:pt idx="54">
                  <c:v>9.781435062607602E-4</c:v>
                </c:pt>
                <c:pt idx="55">
                  <c:v>1.4804334148811507E-3</c:v>
                </c:pt>
                <c:pt idx="56">
                  <c:v>2.2206501223217259E-3</c:v>
                </c:pt>
                <c:pt idx="57">
                  <c:v>3.3025053101194894E-3</c:v>
                </c:pt>
                <c:pt idx="58">
                  <c:v>4.8711953324262506E-3</c:v>
                </c:pt>
                <c:pt idx="59">
                  <c:v>7.1285785352579239E-3</c:v>
                </c:pt>
                <c:pt idx="60">
                  <c:v>1.0353411682160319E-2</c:v>
                </c:pt>
                <c:pt idx="61">
                  <c:v>1.4928174983579998E-2</c:v>
                </c:pt>
                <c:pt idx="62">
                  <c:v>2.1374432362853166E-2</c:v>
                </c:pt>
                <c:pt idx="63">
                  <c:v>3.039919269383564E-2</c:v>
                </c:pt>
                <c:pt idx="64">
                  <c:v>4.2955380980419906E-2</c:v>
                </c:pt>
                <c:pt idx="65">
                  <c:v>6.0320322227823686E-2</c:v>
                </c:pt>
                <c:pt idx="66">
                  <c:v>8.4197116443003955E-2</c:v>
                </c:pt>
                <c:pt idx="67">
                  <c:v>0.1168449779209034</c:v>
                </c:pt>
                <c:pt idx="68">
                  <c:v>0.16124606953084664</c:v>
                </c:pt>
                <c:pt idx="69">
                  <c:v>0.22131813465018177</c:v>
                </c:pt>
                <c:pt idx="70">
                  <c:v>0.30218437615697891</c:v>
                </c:pt>
                <c:pt idx="71">
                  <c:v>0.4105146242132543</c:v>
                </c:pt>
                <c:pt idx="72">
                  <c:v>0.55495495495495495</c:v>
                </c:pt>
                <c:pt idx="73">
                  <c:v>0.7466666666666667</c:v>
                </c:pt>
                <c:pt idx="7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2453-43A7-8052-347646E96549}"/>
            </c:ext>
          </c:extLst>
        </c:ser>
        <c:ser>
          <c:idx val="19"/>
          <c:order val="19"/>
          <c:tx>
            <c:strRef>
              <c:f>'p(on or before)'!$V$4</c:f>
              <c:strCache>
                <c:ptCount val="1"/>
                <c:pt idx="0">
                  <c:v>20</c:v>
                </c:pt>
              </c:strCache>
            </c:strRef>
          </c:tx>
          <c:spPr>
            <a:ln w="28575" cap="rnd">
              <a:solidFill>
                <a:schemeClr val="accent2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'p(on or before)'!$B$5:$B$79</c:f>
              <c:numCache>
                <c:formatCode>General</c:formatCode>
                <c:ptCount val="7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</c:numCache>
            </c:numRef>
          </c:cat>
          <c:val>
            <c:numRef>
              <c:f>'p(on or before)'!$V$5:$V$79</c:f>
              <c:numCache>
                <c:formatCode>General</c:formatCode>
                <c:ptCount val="7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1.2450695270167427E-18</c:v>
                </c:pt>
                <c:pt idx="20">
                  <c:v>2.6146460067351603E-17</c:v>
                </c:pt>
                <c:pt idx="21">
                  <c:v>2.876110607408678E-16</c:v>
                </c:pt>
                <c:pt idx="22">
                  <c:v>2.2050181323466514E-15</c:v>
                </c:pt>
                <c:pt idx="23">
                  <c:v>1.3230108794079907E-14</c:v>
                </c:pt>
                <c:pt idx="24">
                  <c:v>6.6150543970399582E-14</c:v>
                </c:pt>
                <c:pt idx="25">
                  <c:v>2.8665235720506478E-13</c:v>
                </c:pt>
                <c:pt idx="26">
                  <c:v>1.1056590920766781E-12</c:v>
                </c:pt>
                <c:pt idx="27">
                  <c:v>3.8698068222683752E-12</c:v>
                </c:pt>
                <c:pt idx="28">
                  <c:v>1.2469377538420319E-11</c:v>
                </c:pt>
                <c:pt idx="29">
                  <c:v>3.7408132615260918E-11</c:v>
                </c:pt>
                <c:pt idx="30">
                  <c:v>1.0542291918846276E-10</c:v>
                </c:pt>
                <c:pt idx="31">
                  <c:v>2.8112778450256708E-10</c:v>
                </c:pt>
                <c:pt idx="32">
                  <c:v>7.1363206835267039E-10</c:v>
                </c:pt>
                <c:pt idx="33">
                  <c:v>1.7331064517136282E-9</c:v>
                </c:pt>
                <c:pt idx="34">
                  <c:v>4.0439150539984661E-9</c:v>
                </c:pt>
                <c:pt idx="35">
                  <c:v>9.0988088714965468E-9</c:v>
                </c:pt>
                <c:pt idx="36">
                  <c:v>1.9803289896786615E-8</c:v>
                </c:pt>
                <c:pt idx="37">
                  <c:v>4.1806945337660623E-8</c:v>
                </c:pt>
                <c:pt idx="38">
                  <c:v>8.5814256219408644E-8</c:v>
                </c:pt>
                <c:pt idx="39">
                  <c:v>1.7162851243881726E-7</c:v>
                </c:pt>
                <c:pt idx="40">
                  <c:v>3.3508423857102422E-7</c:v>
                </c:pt>
                <c:pt idx="41">
                  <c:v>6.3970627363559148E-7</c:v>
                </c:pt>
                <c:pt idx="42">
                  <c:v>1.1959725985361062E-6</c:v>
                </c:pt>
                <c:pt idx="43">
                  <c:v>2.1926164306495282E-6</c:v>
                </c:pt>
                <c:pt idx="44">
                  <c:v>3.9467095751691461E-6</c:v>
                </c:pt>
                <c:pt idx="45">
                  <c:v>6.9826400176069597E-6</c:v>
                </c:pt>
                <c:pt idx="46">
                  <c:v>1.2154965956575075E-5</c:v>
                </c:pt>
                <c:pt idx="47">
                  <c:v>2.0837084496985818E-5</c:v>
                </c:pt>
                <c:pt idx="48">
                  <c:v>3.5207487598355393E-5</c:v>
                </c:pt>
                <c:pt idx="49">
                  <c:v>5.8679145997259013E-5</c:v>
                </c:pt>
                <c:pt idx="50">
                  <c:v>9.6536659543877573E-5</c:v>
                </c:pt>
                <c:pt idx="51">
                  <c:v>1.5687207175880125E-4</c:v>
                </c:pt>
                <c:pt idx="52">
                  <c:v>2.5194605464292329E-4</c:v>
                </c:pt>
                <c:pt idx="53">
                  <c:v>4.0014961619758393E-4</c:v>
                </c:pt>
                <c:pt idx="54">
                  <c:v>6.2880653973906029E-4</c:v>
                </c:pt>
                <c:pt idx="55">
                  <c:v>9.7814350626076042E-4</c:v>
                </c:pt>
                <c:pt idx="56">
                  <c:v>1.506869725861171E-3</c:v>
                </c:pt>
                <c:pt idx="57">
                  <c:v>2.2999590552617885E-3</c:v>
                </c:pt>
                <c:pt idx="58">
                  <c:v>3.4794252374473196E-3</c:v>
                </c:pt>
                <c:pt idx="59">
                  <c:v>5.2191378561709809E-3</c:v>
                </c:pt>
                <c:pt idx="60">
                  <c:v>7.76505876162024E-3</c:v>
                </c:pt>
                <c:pt idx="61">
                  <c:v>1.1462705790963213E-2</c:v>
                </c:pt>
                <c:pt idx="62">
                  <c:v>1.6794196856527492E-2</c:v>
                </c:pt>
                <c:pt idx="63">
                  <c:v>2.4427922700403629E-2</c:v>
                </c:pt>
                <c:pt idx="64">
                  <c:v>3.5284777233916369E-2</c:v>
                </c:pt>
                <c:pt idx="65">
                  <c:v>5.0625984726923465E-2</c:v>
                </c:pt>
                <c:pt idx="66">
                  <c:v>7.2168956951146196E-2</c:v>
                </c:pt>
                <c:pt idx="67">
                  <c:v>0.10223935568079051</c:v>
                </c:pt>
                <c:pt idx="68">
                  <c:v>0.14396970493825598</c:v>
                </c:pt>
                <c:pt idx="69">
                  <c:v>0.20155758691355835</c:v>
                </c:pt>
                <c:pt idx="70">
                  <c:v>0.28059977786005186</c:v>
                </c:pt>
                <c:pt idx="71">
                  <c:v>0.38852276934468716</c:v>
                </c:pt>
                <c:pt idx="72">
                  <c:v>0.53513513513513511</c:v>
                </c:pt>
                <c:pt idx="73">
                  <c:v>0.73333333333333328</c:v>
                </c:pt>
                <c:pt idx="7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2453-43A7-8052-347646E96549}"/>
            </c:ext>
          </c:extLst>
        </c:ser>
        <c:ser>
          <c:idx val="20"/>
          <c:order val="20"/>
          <c:tx>
            <c:strRef>
              <c:f>'p(on or before)'!$W$4</c:f>
              <c:strCache>
                <c:ptCount val="1"/>
                <c:pt idx="0">
                  <c:v>21</c:v>
                </c:pt>
              </c:strCache>
            </c:strRef>
          </c:tx>
          <c:spPr>
            <a:ln w="28575" cap="rnd">
              <a:solidFill>
                <a:schemeClr val="accent3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'p(on or before)'!$B$5:$B$79</c:f>
              <c:numCache>
                <c:formatCode>General</c:formatCode>
                <c:ptCount val="7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</c:numCache>
            </c:numRef>
          </c:cat>
          <c:val>
            <c:numRef>
              <c:f>'p(on or before)'!$W$5:$W$79</c:f>
              <c:numCache>
                <c:formatCode>General</c:formatCode>
                <c:ptCount val="7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4.7539018304275635E-19</c:v>
                </c:pt>
                <c:pt idx="21">
                  <c:v>1.0458584026940647E-17</c:v>
                </c:pt>
                <c:pt idx="22">
                  <c:v>1.2027371630981735E-16</c:v>
                </c:pt>
                <c:pt idx="23">
                  <c:v>9.6218973047853862E-16</c:v>
                </c:pt>
                <c:pt idx="24">
                  <c:v>6.0136858154908703E-15</c:v>
                </c:pt>
                <c:pt idx="25">
                  <c:v>3.1271166240552519E-14</c:v>
                </c:pt>
                <c:pt idx="26">
                  <c:v>1.4072024808248629E-13</c:v>
                </c:pt>
                <c:pt idx="27">
                  <c:v>5.6288099232994555E-13</c:v>
                </c:pt>
                <c:pt idx="28">
                  <c:v>2.0404435971960522E-12</c:v>
                </c:pt>
                <c:pt idx="29">
                  <c:v>6.8014786573201654E-12</c:v>
                </c:pt>
                <c:pt idx="30">
                  <c:v>2.1084583837692552E-11</c:v>
                </c:pt>
                <c:pt idx="31">
                  <c:v>6.1336971164196458E-11</c:v>
                </c:pt>
                <c:pt idx="32">
                  <c:v>1.6867667070154024E-10</c:v>
                </c:pt>
                <c:pt idx="33">
                  <c:v>4.4115436952710534E-10</c:v>
                </c:pt>
                <c:pt idx="34">
                  <c:v>1.1028859238177635E-9</c:v>
                </c:pt>
                <c:pt idx="35">
                  <c:v>2.6469262171626317E-9</c:v>
                </c:pt>
                <c:pt idx="36">
                  <c:v>6.1210168771885907E-9</c:v>
                </c:pt>
                <c:pt idx="37">
                  <c:v>1.3682273019598024E-8</c:v>
                </c:pt>
                <c:pt idx="38">
                  <c:v>2.9644924875795712E-8</c:v>
                </c:pt>
                <c:pt idx="39">
                  <c:v>6.2410368159569916E-8</c:v>
                </c:pt>
                <c:pt idx="40">
                  <c:v>1.2794125472711832E-7</c:v>
                </c:pt>
                <c:pt idx="41">
                  <c:v>2.5588250945423654E-7</c:v>
                </c:pt>
                <c:pt idx="42">
                  <c:v>5.001339957514626E-7</c:v>
                </c:pt>
                <c:pt idx="43">
                  <c:v>9.5677807882888504E-7</c:v>
                </c:pt>
                <c:pt idx="44">
                  <c:v>1.793958897804157E-6</c:v>
                </c:pt>
                <c:pt idx="45">
                  <c:v>3.3008843719596534E-6</c:v>
                </c:pt>
                <c:pt idx="46">
                  <c:v>5.9669832877732189E-6</c:v>
                </c:pt>
                <c:pt idx="47">
                  <c:v>1.0607970289374605E-5</c:v>
                </c:pt>
                <c:pt idx="48">
                  <c:v>1.8563948006405559E-5</c:v>
                </c:pt>
                <c:pt idx="49">
                  <c:v>3.200680690759582E-5</c:v>
                </c:pt>
                <c:pt idx="50">
                  <c:v>5.4411571742912852E-5</c:v>
                </c:pt>
                <c:pt idx="51">
                  <c:v>9.1271023568757014E-5</c:v>
                </c:pt>
                <c:pt idx="52">
                  <c:v>1.5116763278575404E-4</c:v>
                </c:pt>
                <c:pt idx="53">
                  <c:v>2.4736521728577904E-4</c:v>
                </c:pt>
                <c:pt idx="54">
                  <c:v>4.0014961619758382E-4</c:v>
                </c:pt>
                <c:pt idx="55">
                  <c:v>6.4023938591613414E-4</c:v>
                </c:pt>
                <c:pt idx="56">
                  <c:v>1.0137123610338787E-3</c:v>
                </c:pt>
                <c:pt idx="57">
                  <c:v>1.5890626199990536E-3</c:v>
                </c:pt>
                <c:pt idx="58">
                  <c:v>2.4672288047353731E-3</c:v>
                </c:pt>
                <c:pt idx="59">
                  <c:v>3.7957366226698016E-3</c:v>
                </c:pt>
                <c:pt idx="60">
                  <c:v>5.7884983495714521E-3</c:v>
                </c:pt>
                <c:pt idx="61">
                  <c:v>8.7533389676446357E-3</c:v>
                </c:pt>
                <c:pt idx="62">
                  <c:v>1.3130008451466944E-2</c:v>
                </c:pt>
                <c:pt idx="63">
                  <c:v>1.9542338160322904E-2</c:v>
                </c:pt>
                <c:pt idx="64">
                  <c:v>2.8869363191386107E-2</c:v>
                </c:pt>
                <c:pt idx="65">
                  <c:v>4.2341732680699636E-2</c:v>
                </c:pt>
                <c:pt idx="66">
                  <c:v>6.1671654121888582E-2</c:v>
                </c:pt>
                <c:pt idx="67">
                  <c:v>8.9227074048689847E-2</c:v>
                </c:pt>
                <c:pt idx="68">
                  <c:v>0.12826391894499173</c:v>
                </c:pt>
                <c:pt idx="69">
                  <c:v>0.1832341699214167</c:v>
                </c:pt>
                <c:pt idx="70">
                  <c:v>0.26019252128841164</c:v>
                </c:pt>
                <c:pt idx="71">
                  <c:v>0.36733061828952246</c:v>
                </c:pt>
                <c:pt idx="72">
                  <c:v>0.51567567567567563</c:v>
                </c:pt>
                <c:pt idx="73">
                  <c:v>0.72</c:v>
                </c:pt>
                <c:pt idx="7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2453-43A7-8052-347646E96549}"/>
            </c:ext>
          </c:extLst>
        </c:ser>
        <c:ser>
          <c:idx val="21"/>
          <c:order val="21"/>
          <c:tx>
            <c:strRef>
              <c:f>'p(on or before)'!$X$4</c:f>
              <c:strCache>
                <c:ptCount val="1"/>
                <c:pt idx="0">
                  <c:v>22</c:v>
                </c:pt>
              </c:strCache>
            </c:strRef>
          </c:tx>
          <c:spPr>
            <a:ln w="28575" cap="rnd">
              <a:solidFill>
                <a:schemeClr val="accent4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'p(on or before)'!$B$5:$B$79</c:f>
              <c:numCache>
                <c:formatCode>General</c:formatCode>
                <c:ptCount val="7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</c:numCache>
            </c:numRef>
          </c:cat>
          <c:val>
            <c:numRef>
              <c:f>'p(on or before)'!$X$5:$X$79</c:f>
              <c:numCache>
                <c:formatCode>General</c:formatCode>
                <c:ptCount val="7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1.9367748198038233E-19</c:v>
                </c:pt>
                <c:pt idx="22">
                  <c:v>4.4545820855487909E-18</c:v>
                </c:pt>
                <c:pt idx="23">
                  <c:v>5.3454985026585476E-17</c:v>
                </c:pt>
                <c:pt idx="24">
                  <c:v>4.4545820855487927E-16</c:v>
                </c:pt>
                <c:pt idx="25">
                  <c:v>2.8954783556067147E-15</c:v>
                </c:pt>
                <c:pt idx="26">
                  <c:v>1.5635583120276253E-14</c:v>
                </c:pt>
                <c:pt idx="27">
                  <c:v>7.2966054561289233E-14</c:v>
                </c:pt>
                <c:pt idx="28">
                  <c:v>3.0228794032534104E-13</c:v>
                </c:pt>
                <c:pt idx="29">
                  <c:v>1.1335797762200276E-12</c:v>
                </c:pt>
                <c:pt idx="30">
                  <c:v>3.9045525625356574E-12</c:v>
                </c:pt>
                <c:pt idx="31">
                  <c:v>1.2494568200114092E-11</c:v>
                </c:pt>
                <c:pt idx="32">
                  <c:v>3.7483704600342274E-11</c:v>
                </c:pt>
                <c:pt idx="33">
                  <c:v>1.0620382970096981E-10</c:v>
                </c:pt>
                <c:pt idx="34">
                  <c:v>2.8593338765645719E-10</c:v>
                </c:pt>
                <c:pt idx="35">
                  <c:v>7.3525728254517548E-10</c:v>
                </c:pt>
                <c:pt idx="36">
                  <c:v>1.8136346302781008E-9</c:v>
                </c:pt>
                <c:pt idx="37">
                  <c:v>4.3073822469104882E-9</c:v>
                </c:pt>
                <c:pt idx="38">
                  <c:v>9.8816416252652379E-9</c:v>
                </c:pt>
                <c:pt idx="39">
                  <c:v>2.1959203611700526E-8</c:v>
                </c:pt>
                <c:pt idx="40">
                  <c:v>4.7385649898932716E-8</c:v>
                </c:pt>
                <c:pt idx="41">
                  <c:v>9.9509864787758659E-8</c:v>
                </c:pt>
                <c:pt idx="42">
                  <c:v>2.0375829456541066E-7</c:v>
                </c:pt>
                <c:pt idx="43">
                  <c:v>4.0751658913082143E-7</c:v>
                </c:pt>
                <c:pt idx="44">
                  <c:v>7.973150656907364E-7</c:v>
                </c:pt>
                <c:pt idx="45">
                  <c:v>1.5281872092405803E-6</c:v>
                </c:pt>
                <c:pt idx="46">
                  <c:v>2.8729919533722907E-6</c:v>
                </c:pt>
                <c:pt idx="47">
                  <c:v>5.3039851446873027E-6</c:v>
                </c:pt>
                <c:pt idx="48">
                  <c:v>9.6257508181362219E-6</c:v>
                </c:pt>
                <c:pt idx="49">
                  <c:v>1.7188840746671822E-5</c:v>
                </c:pt>
                <c:pt idx="50">
                  <c:v>3.0228650968284915E-5</c:v>
                </c:pt>
                <c:pt idx="51">
                  <c:v>5.2396328345027197E-5</c:v>
                </c:pt>
                <c:pt idx="52">
                  <c:v>8.9580819428594917E-5</c:v>
                </c:pt>
                <c:pt idx="53">
                  <c:v>1.5116763278575393E-4</c:v>
                </c:pt>
                <c:pt idx="54">
                  <c:v>2.5194605464292307E-4</c:v>
                </c:pt>
                <c:pt idx="55">
                  <c:v>4.1496997235304997E-4</c:v>
                </c:pt>
                <c:pt idx="56">
                  <c:v>6.7580824068925267E-4</c:v>
                </c:pt>
                <c:pt idx="57">
                  <c:v>1.0888021655549073E-3</c:v>
                </c:pt>
                <c:pt idx="58">
                  <c:v>1.7361980477767435E-3</c:v>
                </c:pt>
                <c:pt idx="59">
                  <c:v>2.7413653385948578E-3</c:v>
                </c:pt>
                <c:pt idx="60">
                  <c:v>4.2877765552381108E-3</c:v>
                </c:pt>
                <c:pt idx="61">
                  <c:v>6.6460536606190758E-3</c:v>
                </c:pt>
                <c:pt idx="62">
                  <c:v>1.0212228795585403E-2</c:v>
                </c:pt>
                <c:pt idx="63">
                  <c:v>1.5561491498034902E-2</c:v>
                </c:pt>
                <c:pt idx="64">
                  <c:v>2.3523184822610902E-2</c:v>
                </c:pt>
                <c:pt idx="65">
                  <c:v>3.5284777233916355E-2</c:v>
                </c:pt>
                <c:pt idx="66">
                  <c:v>5.2535112770497695E-2</c:v>
                </c:pt>
                <c:pt idx="67">
                  <c:v>7.7660601486822661E-2</c:v>
                </c:pt>
                <c:pt idx="68">
                  <c:v>0.11401237239554815</c:v>
                </c:pt>
                <c:pt idx="69">
                  <c:v>0.16626804307684112</c:v>
                </c:pt>
                <c:pt idx="70">
                  <c:v>0.2409190011929738</c:v>
                </c:pt>
                <c:pt idx="71">
                  <c:v>0.34692336171788224</c:v>
                </c:pt>
                <c:pt idx="72">
                  <c:v>0.49657657657657656</c:v>
                </c:pt>
                <c:pt idx="73">
                  <c:v>0.70666666666666667</c:v>
                </c:pt>
                <c:pt idx="7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2453-43A7-8052-347646E96549}"/>
            </c:ext>
          </c:extLst>
        </c:ser>
        <c:ser>
          <c:idx val="22"/>
          <c:order val="22"/>
          <c:tx>
            <c:strRef>
              <c:f>'p(on or before)'!$Y$4</c:f>
              <c:strCache>
                <c:ptCount val="1"/>
                <c:pt idx="0">
                  <c:v>23</c:v>
                </c:pt>
              </c:strCache>
            </c:strRef>
          </c:tx>
          <c:spPr>
            <a:ln w="28575" cap="rnd">
              <a:solidFill>
                <a:schemeClr val="accent5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'p(on or before)'!$B$5:$B$79</c:f>
              <c:numCache>
                <c:formatCode>General</c:formatCode>
                <c:ptCount val="7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</c:numCache>
            </c:numRef>
          </c:cat>
          <c:val>
            <c:numRef>
              <c:f>'p(on or before)'!$Y$5:$Y$79</c:f>
              <c:numCache>
                <c:formatCode>General</c:formatCode>
                <c:ptCount val="7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8.4048718595260205E-20</c:v>
                </c:pt>
                <c:pt idx="23">
                  <c:v>2.0171692462862442E-18</c:v>
                </c:pt>
                <c:pt idx="24">
                  <c:v>2.5214615578578077E-17</c:v>
                </c:pt>
                <c:pt idx="25">
                  <c:v>2.1852666834767658E-16</c:v>
                </c:pt>
                <c:pt idx="26">
                  <c:v>1.4750550113468162E-15</c:v>
                </c:pt>
                <c:pt idx="27">
                  <c:v>8.2603080635421786E-15</c:v>
                </c:pt>
                <c:pt idx="28">
                  <c:v>3.9924822307120519E-14</c:v>
                </c:pt>
                <c:pt idx="29">
                  <c:v>1.7110638131623059E-13</c:v>
                </c:pt>
                <c:pt idx="30">
                  <c:v>6.6303722760039471E-13</c:v>
                </c:pt>
                <c:pt idx="31">
                  <c:v>2.3574656981347344E-12</c:v>
                </c:pt>
                <c:pt idx="32">
                  <c:v>7.7796368038446223E-12</c:v>
                </c:pt>
                <c:pt idx="33">
                  <c:v>2.4046150120974296E-11</c:v>
                </c:pt>
                <c:pt idx="34">
                  <c:v>7.013460451950837E-11</c:v>
                </c:pt>
                <c:pt idx="35">
                  <c:v>1.942189048232539E-10</c:v>
                </c:pt>
                <c:pt idx="36">
                  <c:v>5.1329281989002855E-10</c:v>
                </c:pt>
                <c:pt idx="37">
                  <c:v>1.3003418103880721E-9</c:v>
                </c:pt>
                <c:pt idx="38">
                  <c:v>3.1695831628209251E-9</c:v>
                </c:pt>
                <c:pt idx="39">
                  <c:v>7.4578427360492367E-9</c:v>
                </c:pt>
                <c:pt idx="40">
                  <c:v>1.6987308454334369E-8</c:v>
                </c:pt>
                <c:pt idx="41">
                  <c:v>3.7550892372739113E-8</c:v>
                </c:pt>
                <c:pt idx="42">
                  <c:v>8.0734418601389125E-8</c:v>
                </c:pt>
                <c:pt idx="43">
                  <c:v>1.6915782945052965E-7</c:v>
                </c:pt>
                <c:pt idx="44">
                  <c:v>3.4600465114881012E-7</c:v>
                </c:pt>
                <c:pt idx="45">
                  <c:v>6.920093022976213E-7</c:v>
                </c:pt>
                <c:pt idx="46">
                  <c:v>1.355184883666175E-6</c:v>
                </c:pt>
                <c:pt idx="47">
                  <c:v>2.6019549766390541E-6</c:v>
                </c:pt>
                <c:pt idx="48">
                  <c:v>4.9036843790505293E-6</c:v>
                </c:pt>
                <c:pt idx="49">
                  <c:v>9.0808969982417221E-6</c:v>
                </c:pt>
                <c:pt idx="50">
                  <c:v>1.65402052467974E-5</c:v>
                </c:pt>
                <c:pt idx="51">
                  <c:v>2.9658299063222943E-5</c:v>
                </c:pt>
                <c:pt idx="52">
                  <c:v>5.2396328345027238E-5</c:v>
                </c:pt>
                <c:pt idx="53">
                  <c:v>9.1271023568757027E-5</c:v>
                </c:pt>
                <c:pt idx="54">
                  <c:v>1.5687207175880122E-4</c:v>
                </c:pt>
                <c:pt idx="55">
                  <c:v>2.6620715207554136E-4</c:v>
                </c:pt>
                <c:pt idx="56">
                  <c:v>4.4628846083252533E-4</c:v>
                </c:pt>
                <c:pt idx="57">
                  <c:v>7.3956373509389954E-4</c:v>
                </c:pt>
                <c:pt idx="58">
                  <c:v>1.2120627880705572E-3</c:v>
                </c:pt>
                <c:pt idx="59">
                  <c:v>1.9655072238981995E-3</c:v>
                </c:pt>
                <c:pt idx="60">
                  <c:v>3.1551563330997428E-3</c:v>
                </c:pt>
                <c:pt idx="61">
                  <c:v>5.0158895551842058E-3</c:v>
                </c:pt>
                <c:pt idx="62">
                  <c:v>7.900026049415124E-3</c:v>
                </c:pt>
                <c:pt idx="63">
                  <c:v>1.233174797957483E-2</c:v>
                </c:pt>
                <c:pt idx="64">
                  <c:v>1.9084848063627709E-2</c:v>
                </c:pt>
                <c:pt idx="65">
                  <c:v>2.9293022609289048E-2</c:v>
                </c:pt>
                <c:pt idx="66">
                  <c:v>4.4605284427781049E-2</c:v>
                </c:pt>
                <c:pt idx="67">
                  <c:v>6.7403540913091378E-2</c:v>
                </c:pt>
                <c:pt idx="68">
                  <c:v>0.10110531136963705</c:v>
                </c:pt>
                <c:pt idx="69">
                  <c:v>0.15058237863562965</c:v>
                </c:pt>
                <c:pt idx="70">
                  <c:v>0.22273643506520224</c:v>
                </c:pt>
                <c:pt idx="71">
                  <c:v>0.32728619029988892</c:v>
                </c:pt>
                <c:pt idx="72">
                  <c:v>0.47783783783783784</c:v>
                </c:pt>
                <c:pt idx="73">
                  <c:v>0.69333333333333336</c:v>
                </c:pt>
                <c:pt idx="7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2453-43A7-8052-347646E96549}"/>
            </c:ext>
          </c:extLst>
        </c:ser>
        <c:ser>
          <c:idx val="23"/>
          <c:order val="23"/>
          <c:tx>
            <c:strRef>
              <c:f>'p(on or before)'!$Z$4</c:f>
              <c:strCache>
                <c:ptCount val="1"/>
                <c:pt idx="0">
                  <c:v>24</c:v>
                </c:pt>
              </c:strCache>
            </c:strRef>
          </c:tx>
          <c:spPr>
            <a:ln w="28575" cap="rnd">
              <a:solidFill>
                <a:schemeClr val="accent6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'p(on or before)'!$B$5:$B$79</c:f>
              <c:numCache>
                <c:formatCode>General</c:formatCode>
                <c:ptCount val="7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</c:numCache>
            </c:numRef>
          </c:cat>
          <c:val>
            <c:numRef>
              <c:f>'p(on or before)'!$Z$5:$Z$79</c:f>
              <c:numCache>
                <c:formatCode>General</c:formatCode>
                <c:ptCount val="7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3.8791716274735467E-20</c:v>
                </c:pt>
                <c:pt idx="24">
                  <c:v>9.6979290686838749E-19</c:v>
                </c:pt>
                <c:pt idx="25">
                  <c:v>1.2607307789289034E-17</c:v>
                </c:pt>
                <c:pt idx="26">
                  <c:v>1.1346577010360125E-16</c:v>
                </c:pt>
                <c:pt idx="27">
                  <c:v>7.9426039072520953E-16</c:v>
                </c:pt>
                <c:pt idx="28">
                  <c:v>4.6067102662062135E-15</c:v>
                </c:pt>
                <c:pt idx="29">
                  <c:v>2.3033551331031038E-14</c:v>
                </c:pt>
                <c:pt idx="30">
                  <c:v>1.0200572732313764E-13</c:v>
                </c:pt>
                <c:pt idx="31">
                  <c:v>4.080229092925502E-13</c:v>
                </c:pt>
                <c:pt idx="32">
                  <c:v>1.4960840007393505E-12</c:v>
                </c:pt>
                <c:pt idx="33">
                  <c:v>5.0866856025137937E-12</c:v>
                </c:pt>
                <c:pt idx="34">
                  <c:v>1.6184908735271161E-11</c:v>
                </c:pt>
                <c:pt idx="35">
                  <c:v>4.8554726205813488E-11</c:v>
                </c:pt>
                <c:pt idx="36">
                  <c:v>1.3819422073962308E-10</c:v>
                </c:pt>
                <c:pt idx="37">
                  <c:v>3.7509859915040537E-10</c:v>
                </c:pt>
                <c:pt idx="38">
                  <c:v>9.75256357791054E-10</c:v>
                </c:pt>
                <c:pt idx="39">
                  <c:v>2.4381408944776346E-9</c:v>
                </c:pt>
                <c:pt idx="40">
                  <c:v>5.8802221572695884E-9</c:v>
                </c:pt>
                <c:pt idx="41">
                  <c:v>1.372051836696237E-8</c:v>
                </c:pt>
                <c:pt idx="42">
                  <c:v>3.1051699462072737E-8</c:v>
                </c:pt>
                <c:pt idx="43">
                  <c:v>6.8313738816560052E-8</c:v>
                </c:pt>
                <c:pt idx="44">
                  <c:v>1.4638658317834273E-7</c:v>
                </c:pt>
                <c:pt idx="45">
                  <c:v>3.0608103755471711E-7</c:v>
                </c:pt>
                <c:pt idx="46">
                  <c:v>6.2546994630746535E-7</c:v>
                </c:pt>
                <c:pt idx="47">
                  <c:v>1.2509398926149299E-6</c:v>
                </c:pt>
                <c:pt idx="48">
                  <c:v>2.4518421895252646E-6</c:v>
                </c:pt>
                <c:pt idx="49">
                  <c:v>4.7150811337024334E-6</c:v>
                </c:pt>
                <c:pt idx="50">
                  <c:v>8.9062643636601429E-6</c:v>
                </c:pt>
                <c:pt idx="51">
                  <c:v>1.6540205246797403E-5</c:v>
                </c:pt>
                <c:pt idx="52">
                  <c:v>3.0228650968284945E-5</c:v>
                </c:pt>
                <c:pt idx="53">
                  <c:v>5.4411571742912865E-5</c:v>
                </c:pt>
                <c:pt idx="54">
                  <c:v>9.65366595438776E-5</c:v>
                </c:pt>
                <c:pt idx="55">
                  <c:v>1.6893915420178595E-4</c:v>
                </c:pt>
                <c:pt idx="56">
                  <c:v>2.9180399362126647E-4</c:v>
                </c:pt>
                <c:pt idx="57">
                  <c:v>4.9778328323627841E-4</c:v>
                </c:pt>
                <c:pt idx="58">
                  <c:v>8.391203917411552E-4</c:v>
                </c:pt>
                <c:pt idx="59">
                  <c:v>1.3985339862352577E-3</c:v>
                </c:pt>
                <c:pt idx="60">
                  <c:v>2.3056911664959658E-3</c:v>
                </c:pt>
                <c:pt idx="61">
                  <c:v>3.7619171663881555E-3</c:v>
                </c:pt>
                <c:pt idx="62">
                  <c:v>6.0769431149347089E-3</c:v>
                </c:pt>
                <c:pt idx="63">
                  <c:v>9.7231089838955408E-3</c:v>
                </c:pt>
                <c:pt idx="64">
                  <c:v>1.5414684974468539E-2</c:v>
                </c:pt>
                <c:pt idx="65">
                  <c:v>2.4223076388450556E-2</c:v>
                </c:pt>
                <c:pt idx="66">
                  <c:v>3.7742932977353198E-2</c:v>
                </c:pt>
                <c:pt idx="67">
                  <c:v>5.8329987328636757E-2</c:v>
                </c:pt>
                <c:pt idx="68">
                  <c:v>8.9439313903909717E-2</c:v>
                </c:pt>
                <c:pt idx="69">
                  <c:v>0.13610330376681912</c:v>
                </c:pt>
                <c:pt idx="70">
                  <c:v>0.20560286313710971</c:v>
                </c:pt>
                <c:pt idx="71">
                  <c:v>0.30840429470566461</c:v>
                </c:pt>
                <c:pt idx="72">
                  <c:v>0.45945945945945948</c:v>
                </c:pt>
                <c:pt idx="73">
                  <c:v>0.68</c:v>
                </c:pt>
                <c:pt idx="7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2453-43A7-8052-347646E96549}"/>
            </c:ext>
          </c:extLst>
        </c:ser>
        <c:ser>
          <c:idx val="24"/>
          <c:order val="24"/>
          <c:tx>
            <c:strRef>
              <c:f>'p(on or before)'!$AA$4</c:f>
              <c:strCache>
                <c:ptCount val="1"/>
                <c:pt idx="0">
                  <c:v>25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'p(on or before)'!$B$5:$B$79</c:f>
              <c:numCache>
                <c:formatCode>General</c:formatCode>
                <c:ptCount val="7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</c:numCache>
            </c:numRef>
          </c:cat>
          <c:val>
            <c:numRef>
              <c:f>'p(on or before)'!$AA$5:$AA$79</c:f>
              <c:numCache>
                <c:formatCode>General</c:formatCode>
                <c:ptCount val="7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1.9015547193497795E-20</c:v>
                </c:pt>
                <c:pt idx="25">
                  <c:v>4.9440422703094251E-19</c:v>
                </c:pt>
                <c:pt idx="26">
                  <c:v>6.6744570649177193E-18</c:v>
                </c:pt>
                <c:pt idx="27">
                  <c:v>6.2294932605898793E-17</c:v>
                </c:pt>
                <c:pt idx="28">
                  <c:v>4.5163826139276607E-16</c:v>
                </c:pt>
                <c:pt idx="29">
                  <c:v>2.7098295683565923E-15</c:v>
                </c:pt>
                <c:pt idx="30">
                  <c:v>1.4000786103175754E-14</c:v>
                </c:pt>
                <c:pt idx="31">
                  <c:v>6.400359361451768E-14</c:v>
                </c:pt>
                <c:pt idx="32">
                  <c:v>2.6401482365988538E-13</c:v>
                </c:pt>
                <c:pt idx="33">
                  <c:v>9.973893338262339E-13</c:v>
                </c:pt>
                <c:pt idx="34">
                  <c:v>3.4908626683918187E-12</c:v>
                </c:pt>
                <c:pt idx="35">
                  <c:v>1.1424641460191406E-11</c:v>
                </c:pt>
                <c:pt idx="36">
                  <c:v>3.5225977835590191E-11</c:v>
                </c:pt>
                <c:pt idx="37">
                  <c:v>1.0296824290403284E-10</c:v>
                </c:pt>
                <c:pt idx="38">
                  <c:v>2.8684010523266292E-10</c:v>
                </c:pt>
                <c:pt idx="39">
                  <c:v>7.6490694728710097E-10</c:v>
                </c:pt>
                <c:pt idx="40">
                  <c:v>1.9600740524231961E-9</c:v>
                </c:pt>
                <c:pt idx="41">
                  <c:v>4.8425358942220136E-9</c:v>
                </c:pt>
                <c:pt idx="42">
                  <c:v>1.156828019175259E-8</c:v>
                </c:pt>
                <c:pt idx="43">
                  <c:v>2.6789701496690215E-8</c:v>
                </c:pt>
                <c:pt idx="44">
                  <c:v>6.027682836755289E-8</c:v>
                </c:pt>
                <c:pt idx="45">
                  <c:v>1.3203495737654461E-7</c:v>
                </c:pt>
                <c:pt idx="46">
                  <c:v>2.8207468166807259E-7</c:v>
                </c:pt>
                <c:pt idx="47">
                  <c:v>5.8867759652467287E-7</c:v>
                </c:pt>
                <c:pt idx="48">
                  <c:v>1.2018834262378747E-6</c:v>
                </c:pt>
                <c:pt idx="49">
                  <c:v>2.403766852475749E-6</c:v>
                </c:pt>
                <c:pt idx="50">
                  <c:v>4.7150811337024292E-6</c:v>
                </c:pt>
                <c:pt idx="51">
                  <c:v>9.080896998241717E-6</c:v>
                </c:pt>
                <c:pt idx="52">
                  <c:v>1.7188840746671822E-5</c:v>
                </c:pt>
                <c:pt idx="53">
                  <c:v>3.2006806907595799E-5</c:v>
                </c:pt>
                <c:pt idx="54">
                  <c:v>5.8679145997258959E-5</c:v>
                </c:pt>
                <c:pt idx="55">
                  <c:v>1.0600103793053229E-4</c:v>
                </c:pt>
                <c:pt idx="56">
                  <c:v>1.8881434881376077E-4</c:v>
                </c:pt>
                <c:pt idx="57">
                  <c:v>3.3185552215751892E-4</c:v>
                </c:pt>
                <c:pt idx="58">
                  <c:v>5.7586693550863569E-4</c:v>
                </c:pt>
                <c:pt idx="59">
                  <c:v>9.8720046087194687E-4</c:v>
                </c:pt>
                <c:pt idx="60">
                  <c:v>1.6727563364774655E-3</c:v>
                </c:pt>
                <c:pt idx="61">
                  <c:v>2.8029971043676445E-3</c:v>
                </c:pt>
                <c:pt idx="62">
                  <c:v>4.6470741467147785E-3</c:v>
                </c:pt>
                <c:pt idx="63">
                  <c:v>7.6259678305063026E-3</c:v>
                </c:pt>
                <c:pt idx="64">
                  <c:v>1.2392197724572746E-2</c:v>
                </c:pt>
                <c:pt idx="65">
                  <c:v>1.9948415849312225E-2</c:v>
                </c:pt>
                <c:pt idx="66">
                  <c:v>3.1822472902474259E-2</c:v>
                </c:pt>
                <c:pt idx="67">
                  <c:v>5.0323910636470931E-2</c:v>
                </c:pt>
                <c:pt idx="68">
                  <c:v>7.8917041679920322E-2</c:v>
                </c:pt>
                <c:pt idx="69">
                  <c:v>0.12275984261320939</c:v>
                </c:pt>
                <c:pt idx="70">
                  <c:v>0.18947714838125798</c:v>
                </c:pt>
                <c:pt idx="71">
                  <c:v>0.29026286560533138</c:v>
                </c:pt>
                <c:pt idx="72">
                  <c:v>0.44144144144144143</c:v>
                </c:pt>
                <c:pt idx="73">
                  <c:v>0.66666666666666663</c:v>
                </c:pt>
                <c:pt idx="7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2453-43A7-8052-347646E965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72382992"/>
        <c:axId val="572382032"/>
      </c:lineChart>
      <c:catAx>
        <c:axId val="5723829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balls drawn</a:t>
                </a:r>
                <a:r>
                  <a:rPr lang="en-US" baseline="0"/>
                  <a:t> (n)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2382032"/>
        <c:crosses val="autoZero"/>
        <c:auto val="1"/>
        <c:lblAlgn val="ctr"/>
        <c:lblOffset val="100"/>
        <c:noMultiLvlLbl val="0"/>
      </c:catAx>
      <c:valAx>
        <c:axId val="572382032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probability (pct.)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23829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419100</xdr:colOff>
      <xdr:row>3</xdr:row>
      <xdr:rowOff>66675</xdr:rowOff>
    </xdr:from>
    <xdr:to>
      <xdr:col>19</xdr:col>
      <xdr:colOff>123825</xdr:colOff>
      <xdr:row>32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D7EEB7C-59C3-1A9F-CD1F-2847B2AFCB2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1487FB-AE5F-4E2D-839A-F8DF7AC4FC78}">
  <dimension ref="A1:AA79"/>
  <sheetViews>
    <sheetView tabSelected="1" workbookViewId="0">
      <selection activeCell="C4" sqref="C4"/>
    </sheetView>
  </sheetViews>
  <sheetFormatPr defaultRowHeight="15" x14ac:dyDescent="0.25"/>
  <cols>
    <col min="3" max="3" width="12" bestFit="1" customWidth="1"/>
    <col min="14" max="14" width="12" bestFit="1" customWidth="1"/>
  </cols>
  <sheetData>
    <row r="1" spans="1:27" x14ac:dyDescent="0.25">
      <c r="A1" t="s">
        <v>67</v>
      </c>
    </row>
    <row r="3" spans="1:27" x14ac:dyDescent="0.25">
      <c r="C3" t="s">
        <v>70</v>
      </c>
    </row>
    <row r="4" spans="1:27" x14ac:dyDescent="0.25">
      <c r="C4">
        <v>1</v>
      </c>
      <c r="D4">
        <v>2</v>
      </c>
      <c r="E4">
        <v>3</v>
      </c>
      <c r="F4">
        <v>4</v>
      </c>
      <c r="G4">
        <v>5</v>
      </c>
      <c r="H4">
        <v>6</v>
      </c>
      <c r="I4">
        <v>7</v>
      </c>
      <c r="J4">
        <v>8</v>
      </c>
      <c r="K4">
        <v>9</v>
      </c>
      <c r="L4">
        <v>10</v>
      </c>
      <c r="M4">
        <v>11</v>
      </c>
      <c r="N4">
        <v>12</v>
      </c>
      <c r="O4">
        <v>13</v>
      </c>
      <c r="P4">
        <v>14</v>
      </c>
      <c r="Q4">
        <v>15</v>
      </c>
      <c r="R4">
        <v>16</v>
      </c>
      <c r="S4">
        <v>17</v>
      </c>
      <c r="T4">
        <v>18</v>
      </c>
      <c r="U4">
        <v>19</v>
      </c>
      <c r="V4">
        <v>20</v>
      </c>
      <c r="W4">
        <v>21</v>
      </c>
      <c r="X4">
        <v>22</v>
      </c>
      <c r="Y4">
        <v>23</v>
      </c>
      <c r="Z4">
        <v>24</v>
      </c>
      <c r="AA4">
        <v>25</v>
      </c>
    </row>
    <row r="5" spans="1:27" x14ac:dyDescent="0.25">
      <c r="A5" t="s">
        <v>69</v>
      </c>
      <c r="B5">
        <v>1</v>
      </c>
      <c r="C5">
        <f t="shared" ref="C5:L14" si="0">IFERROR((COMBIN(C$4, C$4) * COMBIN(75-C$4, $B5-C$4)) / COMBIN(75,$B5),0)</f>
        <v>1.3333333333333334E-2</v>
      </c>
      <c r="D5">
        <f t="shared" si="0"/>
        <v>0</v>
      </c>
      <c r="E5">
        <f t="shared" si="0"/>
        <v>0</v>
      </c>
      <c r="F5">
        <f t="shared" si="0"/>
        <v>0</v>
      </c>
      <c r="G5">
        <f t="shared" si="0"/>
        <v>0</v>
      </c>
      <c r="H5">
        <f t="shared" si="0"/>
        <v>0</v>
      </c>
      <c r="I5">
        <f t="shared" si="0"/>
        <v>0</v>
      </c>
      <c r="J5">
        <f t="shared" si="0"/>
        <v>0</v>
      </c>
      <c r="K5">
        <f t="shared" si="0"/>
        <v>0</v>
      </c>
      <c r="L5">
        <f t="shared" si="0"/>
        <v>0</v>
      </c>
      <c r="M5">
        <f t="shared" ref="M5:AA14" si="1">IFERROR((COMBIN(M$4, M$4) * COMBIN(75-M$4, $B5-M$4)) / COMBIN(75,$B5),0)</f>
        <v>0</v>
      </c>
      <c r="N5">
        <f t="shared" si="1"/>
        <v>0</v>
      </c>
      <c r="O5">
        <f t="shared" si="1"/>
        <v>0</v>
      </c>
      <c r="P5">
        <f t="shared" si="1"/>
        <v>0</v>
      </c>
      <c r="Q5">
        <f t="shared" si="1"/>
        <v>0</v>
      </c>
      <c r="R5">
        <f t="shared" si="1"/>
        <v>0</v>
      </c>
      <c r="S5">
        <f t="shared" si="1"/>
        <v>0</v>
      </c>
      <c r="T5">
        <f t="shared" si="1"/>
        <v>0</v>
      </c>
      <c r="U5">
        <f t="shared" si="1"/>
        <v>0</v>
      </c>
      <c r="V5">
        <f t="shared" si="1"/>
        <v>0</v>
      </c>
      <c r="W5">
        <f t="shared" si="1"/>
        <v>0</v>
      </c>
      <c r="X5">
        <f t="shared" si="1"/>
        <v>0</v>
      </c>
      <c r="Y5">
        <f t="shared" si="1"/>
        <v>0</v>
      </c>
      <c r="Z5">
        <f t="shared" si="1"/>
        <v>0</v>
      </c>
      <c r="AA5">
        <f t="shared" si="1"/>
        <v>0</v>
      </c>
    </row>
    <row r="6" spans="1:27" x14ac:dyDescent="0.25">
      <c r="B6">
        <v>2</v>
      </c>
      <c r="C6">
        <f t="shared" si="0"/>
        <v>2.6666666666666668E-2</v>
      </c>
      <c r="D6">
        <f t="shared" si="0"/>
        <v>3.6036036036036037E-4</v>
      </c>
      <c r="E6">
        <f t="shared" si="0"/>
        <v>0</v>
      </c>
      <c r="F6">
        <f t="shared" si="0"/>
        <v>0</v>
      </c>
      <c r="G6">
        <f t="shared" si="0"/>
        <v>0</v>
      </c>
      <c r="H6">
        <f t="shared" si="0"/>
        <v>0</v>
      </c>
      <c r="I6">
        <f t="shared" si="0"/>
        <v>0</v>
      </c>
      <c r="J6">
        <f t="shared" si="0"/>
        <v>0</v>
      </c>
      <c r="K6">
        <f t="shared" si="0"/>
        <v>0</v>
      </c>
      <c r="L6">
        <f t="shared" si="0"/>
        <v>0</v>
      </c>
      <c r="M6">
        <f t="shared" si="1"/>
        <v>0</v>
      </c>
      <c r="N6">
        <f t="shared" si="1"/>
        <v>0</v>
      </c>
      <c r="O6">
        <f t="shared" si="1"/>
        <v>0</v>
      </c>
      <c r="P6">
        <f t="shared" si="1"/>
        <v>0</v>
      </c>
      <c r="Q6">
        <f t="shared" si="1"/>
        <v>0</v>
      </c>
      <c r="R6">
        <f t="shared" si="1"/>
        <v>0</v>
      </c>
      <c r="S6">
        <f t="shared" si="1"/>
        <v>0</v>
      </c>
      <c r="T6">
        <f t="shared" si="1"/>
        <v>0</v>
      </c>
      <c r="U6">
        <f t="shared" si="1"/>
        <v>0</v>
      </c>
      <c r="V6">
        <f t="shared" si="1"/>
        <v>0</v>
      </c>
      <c r="W6">
        <f t="shared" si="1"/>
        <v>0</v>
      </c>
      <c r="X6">
        <f t="shared" si="1"/>
        <v>0</v>
      </c>
      <c r="Y6">
        <f t="shared" si="1"/>
        <v>0</v>
      </c>
      <c r="Z6">
        <f t="shared" si="1"/>
        <v>0</v>
      </c>
      <c r="AA6">
        <f t="shared" si="1"/>
        <v>0</v>
      </c>
    </row>
    <row r="7" spans="1:27" x14ac:dyDescent="0.25">
      <c r="B7">
        <v>3</v>
      </c>
      <c r="C7">
        <f t="shared" si="0"/>
        <v>0.04</v>
      </c>
      <c r="D7">
        <f t="shared" si="0"/>
        <v>1.0810810810810811E-3</v>
      </c>
      <c r="E7">
        <f t="shared" si="0"/>
        <v>1.4809329877823029E-5</v>
      </c>
      <c r="F7">
        <f t="shared" si="0"/>
        <v>0</v>
      </c>
      <c r="G7">
        <f t="shared" si="0"/>
        <v>0</v>
      </c>
      <c r="H7">
        <f t="shared" si="0"/>
        <v>0</v>
      </c>
      <c r="I7">
        <f t="shared" si="0"/>
        <v>0</v>
      </c>
      <c r="J7">
        <f t="shared" si="0"/>
        <v>0</v>
      </c>
      <c r="K7">
        <f t="shared" si="0"/>
        <v>0</v>
      </c>
      <c r="L7">
        <f t="shared" si="0"/>
        <v>0</v>
      </c>
      <c r="M7">
        <f t="shared" si="1"/>
        <v>0</v>
      </c>
      <c r="N7">
        <f t="shared" si="1"/>
        <v>0</v>
      </c>
      <c r="O7">
        <f t="shared" si="1"/>
        <v>0</v>
      </c>
      <c r="P7">
        <f t="shared" si="1"/>
        <v>0</v>
      </c>
      <c r="Q7">
        <f t="shared" si="1"/>
        <v>0</v>
      </c>
      <c r="R7">
        <f t="shared" si="1"/>
        <v>0</v>
      </c>
      <c r="S7">
        <f t="shared" si="1"/>
        <v>0</v>
      </c>
      <c r="T7">
        <f t="shared" si="1"/>
        <v>0</v>
      </c>
      <c r="U7">
        <f t="shared" si="1"/>
        <v>0</v>
      </c>
      <c r="V7">
        <f t="shared" si="1"/>
        <v>0</v>
      </c>
      <c r="W7">
        <f t="shared" si="1"/>
        <v>0</v>
      </c>
      <c r="X7">
        <f t="shared" si="1"/>
        <v>0</v>
      </c>
      <c r="Y7">
        <f t="shared" si="1"/>
        <v>0</v>
      </c>
      <c r="Z7">
        <f t="shared" si="1"/>
        <v>0</v>
      </c>
      <c r="AA7">
        <f t="shared" si="1"/>
        <v>0</v>
      </c>
    </row>
    <row r="8" spans="1:27" x14ac:dyDescent="0.25">
      <c r="B8">
        <v>4</v>
      </c>
      <c r="C8">
        <f t="shared" si="0"/>
        <v>5.3333333333333337E-2</v>
      </c>
      <c r="D8">
        <f t="shared" si="0"/>
        <v>2.1621621621621622E-3</v>
      </c>
      <c r="E8">
        <f t="shared" si="0"/>
        <v>5.9237319511292114E-5</v>
      </c>
      <c r="F8">
        <f t="shared" si="0"/>
        <v>8.2274054876794601E-7</v>
      </c>
      <c r="G8">
        <f t="shared" si="0"/>
        <v>0</v>
      </c>
      <c r="H8">
        <f t="shared" si="0"/>
        <v>0</v>
      </c>
      <c r="I8">
        <f t="shared" si="0"/>
        <v>0</v>
      </c>
      <c r="J8">
        <f t="shared" si="0"/>
        <v>0</v>
      </c>
      <c r="K8">
        <f t="shared" si="0"/>
        <v>0</v>
      </c>
      <c r="L8">
        <f t="shared" si="0"/>
        <v>0</v>
      </c>
      <c r="M8">
        <f t="shared" si="1"/>
        <v>0</v>
      </c>
      <c r="N8">
        <f t="shared" si="1"/>
        <v>0</v>
      </c>
      <c r="O8">
        <f t="shared" si="1"/>
        <v>0</v>
      </c>
      <c r="P8">
        <f t="shared" si="1"/>
        <v>0</v>
      </c>
      <c r="Q8">
        <f t="shared" si="1"/>
        <v>0</v>
      </c>
      <c r="R8">
        <f t="shared" si="1"/>
        <v>0</v>
      </c>
      <c r="S8">
        <f t="shared" si="1"/>
        <v>0</v>
      </c>
      <c r="T8">
        <f t="shared" si="1"/>
        <v>0</v>
      </c>
      <c r="U8">
        <f t="shared" si="1"/>
        <v>0</v>
      </c>
      <c r="V8">
        <f t="shared" si="1"/>
        <v>0</v>
      </c>
      <c r="W8">
        <f t="shared" si="1"/>
        <v>0</v>
      </c>
      <c r="X8">
        <f t="shared" si="1"/>
        <v>0</v>
      </c>
      <c r="Y8">
        <f t="shared" si="1"/>
        <v>0</v>
      </c>
      <c r="Z8">
        <f t="shared" si="1"/>
        <v>0</v>
      </c>
      <c r="AA8">
        <f t="shared" si="1"/>
        <v>0</v>
      </c>
    </row>
    <row r="9" spans="1:27" x14ac:dyDescent="0.25">
      <c r="B9">
        <v>5</v>
      </c>
      <c r="C9">
        <f t="shared" si="0"/>
        <v>6.6666666666666666E-2</v>
      </c>
      <c r="D9">
        <f t="shared" si="0"/>
        <v>3.6036036036036037E-3</v>
      </c>
      <c r="E9">
        <f t="shared" si="0"/>
        <v>1.4809329877823029E-4</v>
      </c>
      <c r="F9">
        <f t="shared" si="0"/>
        <v>4.1137027438397302E-6</v>
      </c>
      <c r="G9">
        <f t="shared" si="0"/>
        <v>5.7939475265348313E-8</v>
      </c>
      <c r="H9">
        <f t="shared" si="0"/>
        <v>0</v>
      </c>
      <c r="I9">
        <f t="shared" si="0"/>
        <v>0</v>
      </c>
      <c r="J9">
        <f t="shared" si="0"/>
        <v>0</v>
      </c>
      <c r="K9">
        <f t="shared" si="0"/>
        <v>0</v>
      </c>
      <c r="L9">
        <f t="shared" si="0"/>
        <v>0</v>
      </c>
      <c r="M9">
        <f t="shared" si="1"/>
        <v>0</v>
      </c>
      <c r="N9">
        <f t="shared" si="1"/>
        <v>0</v>
      </c>
      <c r="O9">
        <f t="shared" si="1"/>
        <v>0</v>
      </c>
      <c r="P9">
        <f t="shared" si="1"/>
        <v>0</v>
      </c>
      <c r="Q9">
        <f t="shared" si="1"/>
        <v>0</v>
      </c>
      <c r="R9">
        <f t="shared" si="1"/>
        <v>0</v>
      </c>
      <c r="S9">
        <f t="shared" si="1"/>
        <v>0</v>
      </c>
      <c r="T9">
        <f t="shared" si="1"/>
        <v>0</v>
      </c>
      <c r="U9">
        <f t="shared" si="1"/>
        <v>0</v>
      </c>
      <c r="V9">
        <f t="shared" si="1"/>
        <v>0</v>
      </c>
      <c r="W9">
        <f t="shared" si="1"/>
        <v>0</v>
      </c>
      <c r="X9">
        <f t="shared" si="1"/>
        <v>0</v>
      </c>
      <c r="Y9">
        <f t="shared" si="1"/>
        <v>0</v>
      </c>
      <c r="Z9">
        <f t="shared" si="1"/>
        <v>0</v>
      </c>
      <c r="AA9">
        <f t="shared" si="1"/>
        <v>0</v>
      </c>
    </row>
    <row r="10" spans="1:27" x14ac:dyDescent="0.25">
      <c r="B10">
        <v>6</v>
      </c>
      <c r="C10">
        <f t="shared" si="0"/>
        <v>0.08</v>
      </c>
      <c r="D10">
        <f t="shared" si="0"/>
        <v>5.4054054054054057E-3</v>
      </c>
      <c r="E10">
        <f t="shared" si="0"/>
        <v>2.9618659755646057E-4</v>
      </c>
      <c r="F10">
        <f t="shared" si="0"/>
        <v>1.234110823151919E-5</v>
      </c>
      <c r="G10">
        <f t="shared" si="0"/>
        <v>3.4763685159208987E-7</v>
      </c>
      <c r="H10">
        <f t="shared" si="0"/>
        <v>4.9662407370298554E-9</v>
      </c>
      <c r="I10">
        <f t="shared" si="0"/>
        <v>0</v>
      </c>
      <c r="J10">
        <f t="shared" si="0"/>
        <v>0</v>
      </c>
      <c r="K10">
        <f t="shared" si="0"/>
        <v>0</v>
      </c>
      <c r="L10">
        <f t="shared" si="0"/>
        <v>0</v>
      </c>
      <c r="M10">
        <f t="shared" si="1"/>
        <v>0</v>
      </c>
      <c r="N10">
        <f t="shared" si="1"/>
        <v>0</v>
      </c>
      <c r="O10">
        <f t="shared" si="1"/>
        <v>0</v>
      </c>
      <c r="P10">
        <f t="shared" si="1"/>
        <v>0</v>
      </c>
      <c r="Q10">
        <f t="shared" si="1"/>
        <v>0</v>
      </c>
      <c r="R10">
        <f t="shared" si="1"/>
        <v>0</v>
      </c>
      <c r="S10">
        <f t="shared" si="1"/>
        <v>0</v>
      </c>
      <c r="T10">
        <f t="shared" si="1"/>
        <v>0</v>
      </c>
      <c r="U10">
        <f t="shared" si="1"/>
        <v>0</v>
      </c>
      <c r="V10">
        <f t="shared" si="1"/>
        <v>0</v>
      </c>
      <c r="W10">
        <f t="shared" si="1"/>
        <v>0</v>
      </c>
      <c r="X10">
        <f t="shared" si="1"/>
        <v>0</v>
      </c>
      <c r="Y10">
        <f t="shared" si="1"/>
        <v>0</v>
      </c>
      <c r="Z10">
        <f t="shared" si="1"/>
        <v>0</v>
      </c>
      <c r="AA10">
        <f t="shared" si="1"/>
        <v>0</v>
      </c>
    </row>
    <row r="11" spans="1:27" x14ac:dyDescent="0.25">
      <c r="B11">
        <v>7</v>
      </c>
      <c r="C11">
        <f t="shared" si="0"/>
        <v>9.3333333333333338E-2</v>
      </c>
      <c r="D11">
        <f t="shared" si="0"/>
        <v>7.5675675675675675E-3</v>
      </c>
      <c r="E11">
        <f t="shared" si="0"/>
        <v>5.1832654572380604E-4</v>
      </c>
      <c r="F11">
        <f t="shared" si="0"/>
        <v>2.8795919206878113E-5</v>
      </c>
      <c r="G11">
        <f t="shared" si="0"/>
        <v>1.2167289805723146E-6</v>
      </c>
      <c r="H11">
        <f t="shared" si="0"/>
        <v>3.4763685159208989E-8</v>
      </c>
      <c r="I11">
        <f t="shared" si="0"/>
        <v>5.0382152404650704E-10</v>
      </c>
      <c r="J11">
        <f t="shared" si="0"/>
        <v>0</v>
      </c>
      <c r="K11">
        <f t="shared" si="0"/>
        <v>0</v>
      </c>
      <c r="L11">
        <f t="shared" si="0"/>
        <v>0</v>
      </c>
      <c r="M11">
        <f t="shared" si="1"/>
        <v>0</v>
      </c>
      <c r="N11">
        <f t="shared" si="1"/>
        <v>0</v>
      </c>
      <c r="O11">
        <f t="shared" si="1"/>
        <v>0</v>
      </c>
      <c r="P11">
        <f t="shared" si="1"/>
        <v>0</v>
      </c>
      <c r="Q11">
        <f t="shared" si="1"/>
        <v>0</v>
      </c>
      <c r="R11">
        <f t="shared" si="1"/>
        <v>0</v>
      </c>
      <c r="S11">
        <f t="shared" si="1"/>
        <v>0</v>
      </c>
      <c r="T11">
        <f t="shared" si="1"/>
        <v>0</v>
      </c>
      <c r="U11">
        <f t="shared" si="1"/>
        <v>0</v>
      </c>
      <c r="V11">
        <f t="shared" si="1"/>
        <v>0</v>
      </c>
      <c r="W11">
        <f t="shared" si="1"/>
        <v>0</v>
      </c>
      <c r="X11">
        <f t="shared" si="1"/>
        <v>0</v>
      </c>
      <c r="Y11">
        <f t="shared" si="1"/>
        <v>0</v>
      </c>
      <c r="Z11">
        <f t="shared" si="1"/>
        <v>0</v>
      </c>
      <c r="AA11">
        <f t="shared" si="1"/>
        <v>0</v>
      </c>
    </row>
    <row r="12" spans="1:27" x14ac:dyDescent="0.25">
      <c r="B12">
        <v>8</v>
      </c>
      <c r="C12">
        <f t="shared" si="0"/>
        <v>0.10666666666666667</v>
      </c>
      <c r="D12">
        <f t="shared" si="0"/>
        <v>1.0090090090090089E-2</v>
      </c>
      <c r="E12">
        <f t="shared" si="0"/>
        <v>8.293224731580896E-4</v>
      </c>
      <c r="F12">
        <f t="shared" si="0"/>
        <v>5.7591838413756225E-5</v>
      </c>
      <c r="G12">
        <f t="shared" si="0"/>
        <v>3.2446106148595055E-6</v>
      </c>
      <c r="H12">
        <f t="shared" si="0"/>
        <v>1.3905474063683596E-7</v>
      </c>
      <c r="I12">
        <f t="shared" si="0"/>
        <v>4.0305721923720563E-9</v>
      </c>
      <c r="J12">
        <f t="shared" si="0"/>
        <v>5.9273120476059656E-11</v>
      </c>
      <c r="K12">
        <f t="shared" si="0"/>
        <v>0</v>
      </c>
      <c r="L12">
        <f t="shared" si="0"/>
        <v>0</v>
      </c>
      <c r="M12">
        <f t="shared" si="1"/>
        <v>0</v>
      </c>
      <c r="N12">
        <f t="shared" si="1"/>
        <v>0</v>
      </c>
      <c r="O12">
        <f t="shared" si="1"/>
        <v>0</v>
      </c>
      <c r="P12">
        <f t="shared" si="1"/>
        <v>0</v>
      </c>
      <c r="Q12">
        <f t="shared" si="1"/>
        <v>0</v>
      </c>
      <c r="R12">
        <f t="shared" si="1"/>
        <v>0</v>
      </c>
      <c r="S12">
        <f t="shared" si="1"/>
        <v>0</v>
      </c>
      <c r="T12">
        <f t="shared" si="1"/>
        <v>0</v>
      </c>
      <c r="U12">
        <f t="shared" si="1"/>
        <v>0</v>
      </c>
      <c r="V12">
        <f t="shared" si="1"/>
        <v>0</v>
      </c>
      <c r="W12">
        <f t="shared" si="1"/>
        <v>0</v>
      </c>
      <c r="X12">
        <f t="shared" si="1"/>
        <v>0</v>
      </c>
      <c r="Y12">
        <f t="shared" si="1"/>
        <v>0</v>
      </c>
      <c r="Z12">
        <f t="shared" si="1"/>
        <v>0</v>
      </c>
      <c r="AA12">
        <f t="shared" si="1"/>
        <v>0</v>
      </c>
    </row>
    <row r="13" spans="1:27" x14ac:dyDescent="0.25">
      <c r="B13">
        <v>9</v>
      </c>
      <c r="C13">
        <f t="shared" si="0"/>
        <v>0.12000000000000001</v>
      </c>
      <c r="D13">
        <f t="shared" si="0"/>
        <v>1.2972972972972974E-2</v>
      </c>
      <c r="E13">
        <f t="shared" si="0"/>
        <v>1.2439837097371345E-3</v>
      </c>
      <c r="F13">
        <f t="shared" si="0"/>
        <v>1.036653091447612E-4</v>
      </c>
      <c r="G13">
        <f t="shared" si="0"/>
        <v>7.3003738834338874E-6</v>
      </c>
      <c r="H13">
        <f t="shared" si="0"/>
        <v>4.1716422191050782E-7</v>
      </c>
      <c r="I13">
        <f t="shared" si="0"/>
        <v>1.8137574865674253E-8</v>
      </c>
      <c r="J13">
        <f t="shared" si="0"/>
        <v>5.3345808428453684E-10</v>
      </c>
      <c r="K13">
        <f t="shared" si="0"/>
        <v>7.9620609594706993E-12</v>
      </c>
      <c r="L13">
        <f t="shared" si="0"/>
        <v>0</v>
      </c>
      <c r="M13">
        <f t="shared" si="1"/>
        <v>0</v>
      </c>
      <c r="N13">
        <f t="shared" si="1"/>
        <v>0</v>
      </c>
      <c r="O13">
        <f t="shared" si="1"/>
        <v>0</v>
      </c>
      <c r="P13">
        <f t="shared" si="1"/>
        <v>0</v>
      </c>
      <c r="Q13">
        <f t="shared" si="1"/>
        <v>0</v>
      </c>
      <c r="R13">
        <f t="shared" si="1"/>
        <v>0</v>
      </c>
      <c r="S13">
        <f t="shared" si="1"/>
        <v>0</v>
      </c>
      <c r="T13">
        <f t="shared" si="1"/>
        <v>0</v>
      </c>
      <c r="U13">
        <f t="shared" si="1"/>
        <v>0</v>
      </c>
      <c r="V13">
        <f t="shared" si="1"/>
        <v>0</v>
      </c>
      <c r="W13">
        <f t="shared" si="1"/>
        <v>0</v>
      </c>
      <c r="X13">
        <f t="shared" si="1"/>
        <v>0</v>
      </c>
      <c r="Y13">
        <f t="shared" si="1"/>
        <v>0</v>
      </c>
      <c r="Z13">
        <f t="shared" si="1"/>
        <v>0</v>
      </c>
      <c r="AA13">
        <f t="shared" si="1"/>
        <v>0</v>
      </c>
    </row>
    <row r="14" spans="1:27" x14ac:dyDescent="0.25">
      <c r="B14">
        <v>10</v>
      </c>
      <c r="C14">
        <f t="shared" si="0"/>
        <v>0.13333333333333333</v>
      </c>
      <c r="D14">
        <f t="shared" si="0"/>
        <v>1.6216216216216217E-2</v>
      </c>
      <c r="E14">
        <f t="shared" si="0"/>
        <v>1.7771195853387633E-3</v>
      </c>
      <c r="F14">
        <f t="shared" si="0"/>
        <v>1.7277551524126866E-4</v>
      </c>
      <c r="G14">
        <f t="shared" si="0"/>
        <v>1.4600747766867775E-5</v>
      </c>
      <c r="H14">
        <f t="shared" si="0"/>
        <v>1.0429105547762697E-6</v>
      </c>
      <c r="I14">
        <f t="shared" si="0"/>
        <v>6.0458582885580852E-8</v>
      </c>
      <c r="J14">
        <f t="shared" si="0"/>
        <v>2.6672904214226845E-9</v>
      </c>
      <c r="K14">
        <f t="shared" si="0"/>
        <v>7.9620609594706996E-11</v>
      </c>
      <c r="L14">
        <f t="shared" si="0"/>
        <v>1.2063728726470757E-12</v>
      </c>
      <c r="M14">
        <f t="shared" si="1"/>
        <v>0</v>
      </c>
      <c r="N14">
        <f t="shared" si="1"/>
        <v>0</v>
      </c>
      <c r="O14">
        <f t="shared" si="1"/>
        <v>0</v>
      </c>
      <c r="P14">
        <f t="shared" si="1"/>
        <v>0</v>
      </c>
      <c r="Q14">
        <f t="shared" si="1"/>
        <v>0</v>
      </c>
      <c r="R14">
        <f t="shared" si="1"/>
        <v>0</v>
      </c>
      <c r="S14">
        <f t="shared" si="1"/>
        <v>0</v>
      </c>
      <c r="T14">
        <f t="shared" si="1"/>
        <v>0</v>
      </c>
      <c r="U14">
        <f t="shared" si="1"/>
        <v>0</v>
      </c>
      <c r="V14">
        <f t="shared" si="1"/>
        <v>0</v>
      </c>
      <c r="W14">
        <f t="shared" si="1"/>
        <v>0</v>
      </c>
      <c r="X14">
        <f t="shared" si="1"/>
        <v>0</v>
      </c>
      <c r="Y14">
        <f t="shared" si="1"/>
        <v>0</v>
      </c>
      <c r="Z14">
        <f t="shared" si="1"/>
        <v>0</v>
      </c>
      <c r="AA14">
        <f t="shared" si="1"/>
        <v>0</v>
      </c>
    </row>
    <row r="15" spans="1:27" x14ac:dyDescent="0.25">
      <c r="B15">
        <v>11</v>
      </c>
      <c r="C15">
        <f t="shared" ref="C15:L24" si="2">IFERROR((COMBIN(C$4, C$4) * COMBIN(75-C$4, $B15-C$4)) / COMBIN(75,$B15),0)</f>
        <v>0.14666666666666667</v>
      </c>
      <c r="D15">
        <f t="shared" si="2"/>
        <v>1.9819819819819819E-2</v>
      </c>
      <c r="E15">
        <f t="shared" si="2"/>
        <v>2.4435394298407999E-3</v>
      </c>
      <c r="F15">
        <f t="shared" si="2"/>
        <v>2.7150438109342217E-4</v>
      </c>
      <c r="G15">
        <f t="shared" si="2"/>
        <v>2.6768037572590921E-5</v>
      </c>
      <c r="H15">
        <f t="shared" si="2"/>
        <v>2.2944032205077931E-6</v>
      </c>
      <c r="I15">
        <f t="shared" si="2"/>
        <v>1.6626110293534734E-7</v>
      </c>
      <c r="J15">
        <f t="shared" si="2"/>
        <v>9.7800648785498433E-9</v>
      </c>
      <c r="K15">
        <f t="shared" si="2"/>
        <v>4.379133527708885E-10</v>
      </c>
      <c r="L15">
        <f t="shared" si="2"/>
        <v>1.3270101599117833E-11</v>
      </c>
      <c r="M15">
        <f t="shared" ref="M15:AA24" si="3">IFERROR((COMBIN(M$4, M$4) * COMBIN(75-M$4, $B15-M$4)) / COMBIN(75,$B15),0)</f>
        <v>2.0415540921719744E-13</v>
      </c>
      <c r="N15">
        <f t="shared" si="3"/>
        <v>0</v>
      </c>
      <c r="O15">
        <f t="shared" si="3"/>
        <v>0</v>
      </c>
      <c r="P15">
        <f t="shared" si="3"/>
        <v>0</v>
      </c>
      <c r="Q15">
        <f t="shared" si="3"/>
        <v>0</v>
      </c>
      <c r="R15">
        <f t="shared" si="3"/>
        <v>0</v>
      </c>
      <c r="S15">
        <f t="shared" si="3"/>
        <v>0</v>
      </c>
      <c r="T15">
        <f t="shared" si="3"/>
        <v>0</v>
      </c>
      <c r="U15">
        <f t="shared" si="3"/>
        <v>0</v>
      </c>
      <c r="V15">
        <f t="shared" si="3"/>
        <v>0</v>
      </c>
      <c r="W15">
        <f t="shared" si="3"/>
        <v>0</v>
      </c>
      <c r="X15">
        <f t="shared" si="3"/>
        <v>0</v>
      </c>
      <c r="Y15">
        <f t="shared" si="3"/>
        <v>0</v>
      </c>
      <c r="Z15">
        <f t="shared" si="3"/>
        <v>0</v>
      </c>
      <c r="AA15">
        <f t="shared" si="3"/>
        <v>0</v>
      </c>
    </row>
    <row r="16" spans="1:27" x14ac:dyDescent="0.25">
      <c r="B16">
        <v>12</v>
      </c>
      <c r="C16">
        <f t="shared" si="2"/>
        <v>0.16</v>
      </c>
      <c r="D16">
        <f t="shared" si="2"/>
        <v>2.378378378378378E-2</v>
      </c>
      <c r="E16">
        <f t="shared" si="2"/>
        <v>3.2580525731210658E-3</v>
      </c>
      <c r="F16">
        <f t="shared" si="2"/>
        <v>4.0725657164013322E-4</v>
      </c>
      <c r="G16">
        <f t="shared" si="2"/>
        <v>4.5888064410155857E-5</v>
      </c>
      <c r="H16">
        <f t="shared" si="2"/>
        <v>4.5888064410155845E-6</v>
      </c>
      <c r="I16">
        <f t="shared" si="2"/>
        <v>3.9902664704483346E-7</v>
      </c>
      <c r="J16">
        <f t="shared" si="2"/>
        <v>2.9340194635649522E-8</v>
      </c>
      <c r="K16">
        <f t="shared" si="2"/>
        <v>1.7516534110835534E-9</v>
      </c>
      <c r="L16">
        <f t="shared" si="2"/>
        <v>7.962060959470697E-11</v>
      </c>
      <c r="M16">
        <f t="shared" si="3"/>
        <v>2.4498649106063685E-12</v>
      </c>
      <c r="N16">
        <f t="shared" si="3"/>
        <v>3.8279139228224508E-14</v>
      </c>
      <c r="O16">
        <f t="shared" si="3"/>
        <v>0</v>
      </c>
      <c r="P16">
        <f t="shared" si="3"/>
        <v>0</v>
      </c>
      <c r="Q16">
        <f t="shared" si="3"/>
        <v>0</v>
      </c>
      <c r="R16">
        <f t="shared" si="3"/>
        <v>0</v>
      </c>
      <c r="S16">
        <f t="shared" si="3"/>
        <v>0</v>
      </c>
      <c r="T16">
        <f t="shared" si="3"/>
        <v>0</v>
      </c>
      <c r="U16">
        <f t="shared" si="3"/>
        <v>0</v>
      </c>
      <c r="V16">
        <f t="shared" si="3"/>
        <v>0</v>
      </c>
      <c r="W16">
        <f t="shared" si="3"/>
        <v>0</v>
      </c>
      <c r="X16">
        <f t="shared" si="3"/>
        <v>0</v>
      </c>
      <c r="Y16">
        <f t="shared" si="3"/>
        <v>0</v>
      </c>
      <c r="Z16">
        <f t="shared" si="3"/>
        <v>0</v>
      </c>
      <c r="AA16">
        <f t="shared" si="3"/>
        <v>0</v>
      </c>
    </row>
    <row r="17" spans="2:27" x14ac:dyDescent="0.25">
      <c r="B17">
        <v>13</v>
      </c>
      <c r="C17">
        <f t="shared" si="2"/>
        <v>0.17333333333333331</v>
      </c>
      <c r="D17">
        <f t="shared" si="2"/>
        <v>2.8108108108108109E-2</v>
      </c>
      <c r="E17">
        <f t="shared" si="2"/>
        <v>4.2354683450573855E-3</v>
      </c>
      <c r="F17">
        <f t="shared" si="2"/>
        <v>5.8825949236908132E-4</v>
      </c>
      <c r="G17">
        <f t="shared" si="2"/>
        <v>7.456810466650327E-5</v>
      </c>
      <c r="H17">
        <f t="shared" si="2"/>
        <v>8.5220691047432314E-6</v>
      </c>
      <c r="I17">
        <f t="shared" si="2"/>
        <v>8.6455773526380624E-7</v>
      </c>
      <c r="J17">
        <f t="shared" si="2"/>
        <v>7.628450605268879E-8</v>
      </c>
      <c r="K17">
        <f t="shared" si="2"/>
        <v>5.6928735860215513E-9</v>
      </c>
      <c r="L17">
        <f t="shared" si="2"/>
        <v>3.4502264157706372E-10</v>
      </c>
      <c r="M17">
        <f t="shared" si="3"/>
        <v>1.5924121918941402E-11</v>
      </c>
      <c r="N17">
        <f t="shared" si="3"/>
        <v>4.976288099669188E-13</v>
      </c>
      <c r="O17">
        <f t="shared" si="3"/>
        <v>7.8988699994749023E-15</v>
      </c>
      <c r="P17">
        <f t="shared" si="3"/>
        <v>0</v>
      </c>
      <c r="Q17">
        <f t="shared" si="3"/>
        <v>0</v>
      </c>
      <c r="R17">
        <f t="shared" si="3"/>
        <v>0</v>
      </c>
      <c r="S17">
        <f t="shared" si="3"/>
        <v>0</v>
      </c>
      <c r="T17">
        <f t="shared" si="3"/>
        <v>0</v>
      </c>
      <c r="U17">
        <f t="shared" si="3"/>
        <v>0</v>
      </c>
      <c r="V17">
        <f t="shared" si="3"/>
        <v>0</v>
      </c>
      <c r="W17">
        <f t="shared" si="3"/>
        <v>0</v>
      </c>
      <c r="X17">
        <f t="shared" si="3"/>
        <v>0</v>
      </c>
      <c r="Y17">
        <f t="shared" si="3"/>
        <v>0</v>
      </c>
      <c r="Z17">
        <f t="shared" si="3"/>
        <v>0</v>
      </c>
      <c r="AA17">
        <f t="shared" si="3"/>
        <v>0</v>
      </c>
    </row>
    <row r="18" spans="2:27" x14ac:dyDescent="0.25">
      <c r="B18">
        <v>14</v>
      </c>
      <c r="C18">
        <f t="shared" si="2"/>
        <v>0.18666666666666668</v>
      </c>
      <c r="D18">
        <f t="shared" si="2"/>
        <v>3.2792792792792791E-2</v>
      </c>
      <c r="E18">
        <f t="shared" si="2"/>
        <v>5.3905960755275826E-3</v>
      </c>
      <c r="F18">
        <f t="shared" si="2"/>
        <v>8.2356328931671395E-4</v>
      </c>
      <c r="G18">
        <f t="shared" si="2"/>
        <v>1.1599482948122732E-4</v>
      </c>
      <c r="H18">
        <f t="shared" si="2"/>
        <v>1.4913620933300656E-5</v>
      </c>
      <c r="I18">
        <f t="shared" si="2"/>
        <v>1.7291154705276123E-6</v>
      </c>
      <c r="J18">
        <f t="shared" si="2"/>
        <v>1.7799718078960715E-7</v>
      </c>
      <c r="K18">
        <f t="shared" si="2"/>
        <v>1.5940046040860341E-8</v>
      </c>
      <c r="L18">
        <f t="shared" si="2"/>
        <v>1.2075792455197229E-9</v>
      </c>
      <c r="M18">
        <f t="shared" si="3"/>
        <v>7.4312568955059862E-11</v>
      </c>
      <c r="N18">
        <f t="shared" si="3"/>
        <v>3.4834016697684312E-12</v>
      </c>
      <c r="O18">
        <f t="shared" si="3"/>
        <v>1.1058417999264861E-13</v>
      </c>
      <c r="P18">
        <f t="shared" si="3"/>
        <v>1.783615806333042E-15</v>
      </c>
      <c r="Q18">
        <f t="shared" si="3"/>
        <v>0</v>
      </c>
      <c r="R18">
        <f t="shared" si="3"/>
        <v>0</v>
      </c>
      <c r="S18">
        <f t="shared" si="3"/>
        <v>0</v>
      </c>
      <c r="T18">
        <f t="shared" si="3"/>
        <v>0</v>
      </c>
      <c r="U18">
        <f t="shared" si="3"/>
        <v>0</v>
      </c>
      <c r="V18">
        <f t="shared" si="3"/>
        <v>0</v>
      </c>
      <c r="W18">
        <f t="shared" si="3"/>
        <v>0</v>
      </c>
      <c r="X18">
        <f t="shared" si="3"/>
        <v>0</v>
      </c>
      <c r="Y18">
        <f t="shared" si="3"/>
        <v>0</v>
      </c>
      <c r="Z18">
        <f t="shared" si="3"/>
        <v>0</v>
      </c>
      <c r="AA18">
        <f t="shared" si="3"/>
        <v>0</v>
      </c>
    </row>
    <row r="19" spans="2:27" x14ac:dyDescent="0.25">
      <c r="B19">
        <v>15</v>
      </c>
      <c r="C19">
        <f t="shared" si="2"/>
        <v>0.19999999999999998</v>
      </c>
      <c r="D19">
        <f t="shared" si="2"/>
        <v>3.7837837837837833E-2</v>
      </c>
      <c r="E19">
        <f t="shared" si="2"/>
        <v>6.738245094409478E-3</v>
      </c>
      <c r="F19">
        <f t="shared" si="2"/>
        <v>1.1230408490682463E-3</v>
      </c>
      <c r="G19">
        <f t="shared" si="2"/>
        <v>1.7399224422184098E-4</v>
      </c>
      <c r="H19">
        <f t="shared" si="2"/>
        <v>2.4856034888834423E-5</v>
      </c>
      <c r="I19">
        <f t="shared" si="2"/>
        <v>3.2420915072392725E-6</v>
      </c>
      <c r="J19">
        <f t="shared" si="2"/>
        <v>3.8142253026344382E-7</v>
      </c>
      <c r="K19">
        <f t="shared" si="2"/>
        <v>3.9850115102150853E-8</v>
      </c>
      <c r="L19">
        <f t="shared" si="2"/>
        <v>3.6227377365591678E-9</v>
      </c>
      <c r="M19">
        <f t="shared" si="3"/>
        <v>2.7867213358147441E-10</v>
      </c>
      <c r="N19">
        <f t="shared" si="3"/>
        <v>1.741700834884215E-11</v>
      </c>
      <c r="O19">
        <f t="shared" si="3"/>
        <v>8.2938134994486437E-13</v>
      </c>
      <c r="P19">
        <f t="shared" si="3"/>
        <v>2.6754237094995625E-14</v>
      </c>
      <c r="Q19">
        <f t="shared" si="3"/>
        <v>4.3859405073763322E-16</v>
      </c>
      <c r="R19">
        <f t="shared" si="3"/>
        <v>0</v>
      </c>
      <c r="S19">
        <f t="shared" si="3"/>
        <v>0</v>
      </c>
      <c r="T19">
        <f t="shared" si="3"/>
        <v>0</v>
      </c>
      <c r="U19">
        <f t="shared" si="3"/>
        <v>0</v>
      </c>
      <c r="V19">
        <f t="shared" si="3"/>
        <v>0</v>
      </c>
      <c r="W19">
        <f t="shared" si="3"/>
        <v>0</v>
      </c>
      <c r="X19">
        <f t="shared" si="3"/>
        <v>0</v>
      </c>
      <c r="Y19">
        <f t="shared" si="3"/>
        <v>0</v>
      </c>
      <c r="Z19">
        <f t="shared" si="3"/>
        <v>0</v>
      </c>
      <c r="AA19">
        <f t="shared" si="3"/>
        <v>0</v>
      </c>
    </row>
    <row r="20" spans="2:27" x14ac:dyDescent="0.25">
      <c r="B20">
        <v>16</v>
      </c>
      <c r="C20">
        <f t="shared" si="2"/>
        <v>0.21333333333333332</v>
      </c>
      <c r="D20">
        <f t="shared" si="2"/>
        <v>4.3243243243243246E-2</v>
      </c>
      <c r="E20">
        <f t="shared" si="2"/>
        <v>8.2932247315808966E-3</v>
      </c>
      <c r="F20">
        <f t="shared" si="2"/>
        <v>1.497387798757662E-3</v>
      </c>
      <c r="G20">
        <f t="shared" si="2"/>
        <v>2.530796279590415E-4</v>
      </c>
      <c r="H20">
        <f t="shared" si="2"/>
        <v>3.9769655822135095E-5</v>
      </c>
      <c r="I20">
        <f t="shared" si="2"/>
        <v>5.7637182350920426E-6</v>
      </c>
      <c r="J20">
        <f t="shared" si="2"/>
        <v>7.6284506052688796E-7</v>
      </c>
      <c r="K20">
        <f t="shared" si="2"/>
        <v>9.1085977376344833E-8</v>
      </c>
      <c r="L20">
        <f t="shared" si="2"/>
        <v>9.6606339641577831E-9</v>
      </c>
      <c r="M20">
        <f t="shared" si="3"/>
        <v>8.917508274607185E-10</v>
      </c>
      <c r="N20">
        <f t="shared" si="3"/>
        <v>6.9668033395368628E-11</v>
      </c>
      <c r="O20">
        <f t="shared" si="3"/>
        <v>4.4233671997059449E-12</v>
      </c>
      <c r="P20">
        <f t="shared" si="3"/>
        <v>2.1403389675996507E-13</v>
      </c>
      <c r="Q20">
        <f t="shared" si="3"/>
        <v>7.0175048118021339E-15</v>
      </c>
      <c r="R20">
        <f t="shared" si="3"/>
        <v>1.1695841353003555E-16</v>
      </c>
      <c r="S20">
        <f t="shared" si="3"/>
        <v>0</v>
      </c>
      <c r="T20">
        <f t="shared" si="3"/>
        <v>0</v>
      </c>
      <c r="U20">
        <f t="shared" si="3"/>
        <v>0</v>
      </c>
      <c r="V20">
        <f t="shared" si="3"/>
        <v>0</v>
      </c>
      <c r="W20">
        <f t="shared" si="3"/>
        <v>0</v>
      </c>
      <c r="X20">
        <f t="shared" si="3"/>
        <v>0</v>
      </c>
      <c r="Y20">
        <f t="shared" si="3"/>
        <v>0</v>
      </c>
      <c r="Z20">
        <f t="shared" si="3"/>
        <v>0</v>
      </c>
      <c r="AA20">
        <f t="shared" si="3"/>
        <v>0</v>
      </c>
    </row>
    <row r="21" spans="2:27" x14ac:dyDescent="0.25">
      <c r="B21">
        <v>17</v>
      </c>
      <c r="C21">
        <f t="shared" si="2"/>
        <v>0.22666666666666671</v>
      </c>
      <c r="D21">
        <f t="shared" si="2"/>
        <v>4.9009009009009015E-2</v>
      </c>
      <c r="E21">
        <f t="shared" si="2"/>
        <v>1.0070344316919663E-2</v>
      </c>
      <c r="F21">
        <f t="shared" si="2"/>
        <v>1.9581225060677121E-3</v>
      </c>
      <c r="G21">
        <f t="shared" si="2"/>
        <v>3.5852947294197541E-4</v>
      </c>
      <c r="H21">
        <f t="shared" si="2"/>
        <v>6.1462195361481497E-5</v>
      </c>
      <c r="I21">
        <f t="shared" si="2"/>
        <v>9.7983209996564703E-6</v>
      </c>
      <c r="J21">
        <f t="shared" si="2"/>
        <v>1.4409295587730104E-6</v>
      </c>
      <c r="K21">
        <f t="shared" si="2"/>
        <v>1.9355770192473273E-7</v>
      </c>
      <c r="L21">
        <f t="shared" si="2"/>
        <v>2.3461539627240332E-8</v>
      </c>
      <c r="M21">
        <f t="shared" si="3"/>
        <v>2.5266273444720359E-9</v>
      </c>
      <c r="N21">
        <f t="shared" si="3"/>
        <v>2.3687131354425337E-10</v>
      </c>
      <c r="O21">
        <f t="shared" si="3"/>
        <v>1.8799310598750268E-11</v>
      </c>
      <c r="P21">
        <f t="shared" si="3"/>
        <v>1.2128587483064687E-12</v>
      </c>
      <c r="Q21">
        <f t="shared" si="3"/>
        <v>5.9648790900318135E-14</v>
      </c>
      <c r="R21">
        <f t="shared" si="3"/>
        <v>1.9882930300106047E-15</v>
      </c>
      <c r="S21">
        <f t="shared" si="3"/>
        <v>3.3699881864586519E-17</v>
      </c>
      <c r="T21">
        <f t="shared" si="3"/>
        <v>0</v>
      </c>
      <c r="U21">
        <f t="shared" si="3"/>
        <v>0</v>
      </c>
      <c r="V21">
        <f t="shared" si="3"/>
        <v>0</v>
      </c>
      <c r="W21">
        <f t="shared" si="3"/>
        <v>0</v>
      </c>
      <c r="X21">
        <f t="shared" si="3"/>
        <v>0</v>
      </c>
      <c r="Y21">
        <f t="shared" si="3"/>
        <v>0</v>
      </c>
      <c r="Z21">
        <f t="shared" si="3"/>
        <v>0</v>
      </c>
      <c r="AA21">
        <f t="shared" si="3"/>
        <v>0</v>
      </c>
    </row>
    <row r="22" spans="2:27" x14ac:dyDescent="0.25">
      <c r="B22">
        <v>18</v>
      </c>
      <c r="C22">
        <f t="shared" si="2"/>
        <v>0.24</v>
      </c>
      <c r="D22">
        <f t="shared" si="2"/>
        <v>5.5135135135135134E-2</v>
      </c>
      <c r="E22">
        <f t="shared" si="2"/>
        <v>1.2084413180303592E-2</v>
      </c>
      <c r="F22">
        <f t="shared" si="2"/>
        <v>2.5175860792299148E-3</v>
      </c>
      <c r="G22">
        <f t="shared" si="2"/>
        <v>4.9642542407350428E-4</v>
      </c>
      <c r="H22">
        <f t="shared" si="2"/>
        <v>9.2193293042222232E-5</v>
      </c>
      <c r="I22">
        <f t="shared" si="2"/>
        <v>1.6033616181256041E-5</v>
      </c>
      <c r="J22">
        <f t="shared" si="2"/>
        <v>2.5936732057914184E-6</v>
      </c>
      <c r="K22">
        <f t="shared" si="2"/>
        <v>3.871154038494654E-7</v>
      </c>
      <c r="L22">
        <f t="shared" si="2"/>
        <v>5.2788464161290742E-8</v>
      </c>
      <c r="M22">
        <f t="shared" si="3"/>
        <v>6.4970417429280908E-9</v>
      </c>
      <c r="N22">
        <f t="shared" si="3"/>
        <v>7.1061394063275994E-10</v>
      </c>
      <c r="O22">
        <f t="shared" si="3"/>
        <v>6.7677518155500928E-11</v>
      </c>
      <c r="P22">
        <f t="shared" si="3"/>
        <v>5.4578643673791079E-12</v>
      </c>
      <c r="Q22">
        <f t="shared" si="3"/>
        <v>3.5789274540190868E-13</v>
      </c>
      <c r="R22">
        <f t="shared" si="3"/>
        <v>1.7894637270095436E-14</v>
      </c>
      <c r="S22">
        <f t="shared" si="3"/>
        <v>6.0659787356255711E-16</v>
      </c>
      <c r="T22">
        <f t="shared" si="3"/>
        <v>1.0458584026940639E-17</v>
      </c>
      <c r="U22">
        <f t="shared" si="3"/>
        <v>0</v>
      </c>
      <c r="V22">
        <f t="shared" si="3"/>
        <v>0</v>
      </c>
      <c r="W22">
        <f t="shared" si="3"/>
        <v>0</v>
      </c>
      <c r="X22">
        <f t="shared" si="3"/>
        <v>0</v>
      </c>
      <c r="Y22">
        <f t="shared" si="3"/>
        <v>0</v>
      </c>
      <c r="Z22">
        <f t="shared" si="3"/>
        <v>0</v>
      </c>
      <c r="AA22">
        <f t="shared" si="3"/>
        <v>0</v>
      </c>
    </row>
    <row r="23" spans="2:27" x14ac:dyDescent="0.25">
      <c r="B23">
        <v>19</v>
      </c>
      <c r="C23">
        <f t="shared" si="2"/>
        <v>0.25333333333333335</v>
      </c>
      <c r="D23">
        <f t="shared" si="2"/>
        <v>6.1621621621621624E-2</v>
      </c>
      <c r="E23">
        <f t="shared" si="2"/>
        <v>1.4350240651610516E-2</v>
      </c>
      <c r="F23">
        <f t="shared" si="2"/>
        <v>3.1889423670245589E-3</v>
      </c>
      <c r="G23">
        <f t="shared" si="2"/>
        <v>6.7372021838547013E-4</v>
      </c>
      <c r="H23">
        <f t="shared" si="2"/>
        <v>1.3474404367709401E-4</v>
      </c>
      <c r="I23">
        <f t="shared" si="2"/>
        <v>2.5386558953655395E-5</v>
      </c>
      <c r="J23">
        <f t="shared" si="2"/>
        <v>4.4799809918215403E-6</v>
      </c>
      <c r="K23">
        <f t="shared" si="2"/>
        <v>7.3551926731398421E-7</v>
      </c>
      <c r="L23">
        <f t="shared" si="2"/>
        <v>1.1144231322939155E-7</v>
      </c>
      <c r="M23">
        <f t="shared" si="3"/>
        <v>1.5430474139454216E-8</v>
      </c>
      <c r="N23">
        <f t="shared" si="3"/>
        <v>1.928809267431777E-9</v>
      </c>
      <c r="O23">
        <f t="shared" si="3"/>
        <v>2.1431214082575298E-10</v>
      </c>
      <c r="P23">
        <f t="shared" si="3"/>
        <v>2.0739884596040612E-11</v>
      </c>
      <c r="Q23">
        <f t="shared" si="3"/>
        <v>1.6999905406590664E-12</v>
      </c>
      <c r="R23">
        <f t="shared" si="3"/>
        <v>1.1333270271060443E-13</v>
      </c>
      <c r="S23">
        <f t="shared" si="3"/>
        <v>5.7626797988442936E-15</v>
      </c>
      <c r="T23">
        <f t="shared" si="3"/>
        <v>1.9871309651187218E-16</v>
      </c>
      <c r="U23">
        <f t="shared" si="3"/>
        <v>3.4861946756468805E-18</v>
      </c>
      <c r="V23">
        <f t="shared" si="3"/>
        <v>0</v>
      </c>
      <c r="W23">
        <f t="shared" si="3"/>
        <v>0</v>
      </c>
      <c r="X23">
        <f t="shared" si="3"/>
        <v>0</v>
      </c>
      <c r="Y23">
        <f t="shared" si="3"/>
        <v>0</v>
      </c>
      <c r="Z23">
        <f t="shared" si="3"/>
        <v>0</v>
      </c>
      <c r="AA23">
        <f t="shared" si="3"/>
        <v>0</v>
      </c>
    </row>
    <row r="24" spans="2:27" x14ac:dyDescent="0.25">
      <c r="B24">
        <v>20</v>
      </c>
      <c r="C24">
        <f t="shared" si="2"/>
        <v>0.26666666666666661</v>
      </c>
      <c r="D24">
        <f t="shared" si="2"/>
        <v>6.8468468468468463E-2</v>
      </c>
      <c r="E24">
        <f t="shared" si="2"/>
        <v>1.6882636060718249E-2</v>
      </c>
      <c r="F24">
        <f t="shared" si="2"/>
        <v>3.9861779587806977E-3</v>
      </c>
      <c r="G24">
        <f t="shared" si="2"/>
        <v>8.9829362451396017E-4</v>
      </c>
      <c r="H24">
        <f t="shared" si="2"/>
        <v>1.9249149096727718E-4</v>
      </c>
      <c r="I24">
        <f t="shared" si="2"/>
        <v>3.9056244544085225E-5</v>
      </c>
      <c r="J24">
        <f t="shared" si="2"/>
        <v>7.4666349863692338E-6</v>
      </c>
      <c r="K24">
        <f t="shared" si="2"/>
        <v>1.3373077587526988E-6</v>
      </c>
      <c r="L24">
        <f t="shared" si="2"/>
        <v>2.2288462645878311E-7</v>
      </c>
      <c r="M24">
        <f t="shared" si="3"/>
        <v>3.428994253212047E-8</v>
      </c>
      <c r="N24">
        <f t="shared" si="3"/>
        <v>4.8220231685794411E-9</v>
      </c>
      <c r="O24">
        <f t="shared" si="3"/>
        <v>6.1232040235929409E-10</v>
      </c>
      <c r="P24">
        <f t="shared" si="3"/>
        <v>6.9132948653468697E-11</v>
      </c>
      <c r="Q24">
        <f t="shared" si="3"/>
        <v>6.7999621626362656E-12</v>
      </c>
      <c r="R24">
        <f t="shared" si="3"/>
        <v>5.6666351355302206E-13</v>
      </c>
      <c r="S24">
        <f t="shared" si="3"/>
        <v>3.8417865325628612E-14</v>
      </c>
      <c r="T24">
        <f t="shared" si="3"/>
        <v>1.9871309651187214E-15</v>
      </c>
      <c r="U24">
        <f t="shared" si="3"/>
        <v>6.9723893512937589E-17</v>
      </c>
      <c r="V24">
        <f t="shared" si="3"/>
        <v>1.2450695270167427E-18</v>
      </c>
      <c r="W24">
        <f t="shared" si="3"/>
        <v>0</v>
      </c>
      <c r="X24">
        <f t="shared" si="3"/>
        <v>0</v>
      </c>
      <c r="Y24">
        <f t="shared" si="3"/>
        <v>0</v>
      </c>
      <c r="Z24">
        <f t="shared" si="3"/>
        <v>0</v>
      </c>
      <c r="AA24">
        <f t="shared" si="3"/>
        <v>0</v>
      </c>
    </row>
    <row r="25" spans="2:27" x14ac:dyDescent="0.25">
      <c r="B25">
        <v>21</v>
      </c>
      <c r="C25">
        <f t="shared" ref="C25:L34" si="4">IFERROR((COMBIN(C$4, C$4) * COMBIN(75-C$4, $B25-C$4)) / COMBIN(75,$B25),0)</f>
        <v>0.28000000000000003</v>
      </c>
      <c r="D25">
        <f t="shared" si="4"/>
        <v>7.567567567567568E-2</v>
      </c>
      <c r="E25">
        <f t="shared" si="4"/>
        <v>1.9696408737504629E-2</v>
      </c>
      <c r="F25">
        <f t="shared" si="4"/>
        <v>4.9241021843761572E-3</v>
      </c>
      <c r="G25">
        <f t="shared" si="4"/>
        <v>1.1790103821745729E-3</v>
      </c>
      <c r="H25">
        <f t="shared" si="4"/>
        <v>2.6948808735418808E-4</v>
      </c>
      <c r="I25">
        <f t="shared" si="4"/>
        <v>5.8584366816127847E-5</v>
      </c>
      <c r="J25">
        <f t="shared" si="4"/>
        <v>1.2061487285673382E-5</v>
      </c>
      <c r="K25">
        <f t="shared" si="4"/>
        <v>2.3402885778172236E-6</v>
      </c>
      <c r="L25">
        <f t="shared" si="4"/>
        <v>4.2550701414858601E-7</v>
      </c>
      <c r="M25">
        <f t="shared" ref="M25:AA34" si="5">IFERROR((COMBIN(M$4, M$4) * COMBIN(75-M$4, $B25-M$4)) / COMBIN(75,$B25),0)</f>
        <v>7.2008879317453011E-8</v>
      </c>
      <c r="N25">
        <f t="shared" si="5"/>
        <v>1.1251387393352034E-8</v>
      </c>
      <c r="O25">
        <f t="shared" si="5"/>
        <v>1.6073410561931479E-9</v>
      </c>
      <c r="P25">
        <f t="shared" si="5"/>
        <v>2.0739884596040617E-10</v>
      </c>
      <c r="Q25">
        <f t="shared" si="5"/>
        <v>2.3799867569226938E-11</v>
      </c>
      <c r="R25">
        <f t="shared" si="5"/>
        <v>2.3799867569226935E-12</v>
      </c>
      <c r="S25">
        <f t="shared" si="5"/>
        <v>2.0169379295955028E-13</v>
      </c>
      <c r="T25">
        <f t="shared" si="5"/>
        <v>1.3909916755831055E-14</v>
      </c>
      <c r="U25">
        <f t="shared" si="5"/>
        <v>7.3210088188584481E-16</v>
      </c>
      <c r="V25">
        <f t="shared" si="5"/>
        <v>2.6146460067351603E-17</v>
      </c>
      <c r="W25">
        <f t="shared" si="5"/>
        <v>4.7539018304275635E-19</v>
      </c>
      <c r="X25">
        <f t="shared" si="5"/>
        <v>0</v>
      </c>
      <c r="Y25">
        <f t="shared" si="5"/>
        <v>0</v>
      </c>
      <c r="Z25">
        <f t="shared" si="5"/>
        <v>0</v>
      </c>
      <c r="AA25">
        <f t="shared" si="5"/>
        <v>0</v>
      </c>
    </row>
    <row r="26" spans="2:27" x14ac:dyDescent="0.25">
      <c r="B26">
        <v>22</v>
      </c>
      <c r="C26">
        <f t="shared" si="4"/>
        <v>0.29333333333333333</v>
      </c>
      <c r="D26">
        <f t="shared" si="4"/>
        <v>8.3243243243243253E-2</v>
      </c>
      <c r="E26">
        <f t="shared" si="4"/>
        <v>2.2806368011847468E-2</v>
      </c>
      <c r="F26">
        <f t="shared" si="4"/>
        <v>6.018347114237526E-3</v>
      </c>
      <c r="G26">
        <f t="shared" si="4"/>
        <v>1.5257781416376827E-3</v>
      </c>
      <c r="H26">
        <f t="shared" si="4"/>
        <v>3.7054612011200864E-4</v>
      </c>
      <c r="I26">
        <f t="shared" si="4"/>
        <v>8.5923737996987506E-5</v>
      </c>
      <c r="J26">
        <f t="shared" si="4"/>
        <v>1.8953765734629597E-5</v>
      </c>
      <c r="K26">
        <f t="shared" si="4"/>
        <v>3.9604883624599155E-6</v>
      </c>
      <c r="L26">
        <f t="shared" si="4"/>
        <v>7.8009619260574101E-7</v>
      </c>
      <c r="M26">
        <f t="shared" si="5"/>
        <v>1.4401775863490602E-7</v>
      </c>
      <c r="N26">
        <f t="shared" si="5"/>
        <v>2.4753052265374473E-8</v>
      </c>
      <c r="O26">
        <f t="shared" si="5"/>
        <v>3.9290559151388052E-9</v>
      </c>
      <c r="P26">
        <f t="shared" si="5"/>
        <v>5.7034682639111691E-10</v>
      </c>
      <c r="Q26">
        <f t="shared" si="5"/>
        <v>7.4799583788998939E-11</v>
      </c>
      <c r="R26">
        <f t="shared" si="5"/>
        <v>8.7266181087165429E-12</v>
      </c>
      <c r="S26">
        <f t="shared" si="5"/>
        <v>8.8745268902202147E-13</v>
      </c>
      <c r="T26">
        <f t="shared" si="5"/>
        <v>7.6504542157070819E-14</v>
      </c>
      <c r="U26">
        <f t="shared" si="5"/>
        <v>5.368739800496198E-15</v>
      </c>
      <c r="V26">
        <f t="shared" si="5"/>
        <v>2.876110607408678E-16</v>
      </c>
      <c r="W26">
        <f t="shared" si="5"/>
        <v>1.0458584026940647E-17</v>
      </c>
      <c r="X26">
        <f t="shared" si="5"/>
        <v>1.9367748198038233E-19</v>
      </c>
      <c r="Y26">
        <f t="shared" si="5"/>
        <v>0</v>
      </c>
      <c r="Z26">
        <f t="shared" si="5"/>
        <v>0</v>
      </c>
      <c r="AA26">
        <f t="shared" si="5"/>
        <v>0</v>
      </c>
    </row>
    <row r="27" spans="2:27" x14ac:dyDescent="0.25">
      <c r="B27">
        <v>23</v>
      </c>
      <c r="C27">
        <f t="shared" si="4"/>
        <v>0.30666666666666664</v>
      </c>
      <c r="D27">
        <f t="shared" si="4"/>
        <v>9.117117117117117E-2</v>
      </c>
      <c r="E27">
        <f t="shared" si="4"/>
        <v>2.6227323213624584E-2</v>
      </c>
      <c r="F27">
        <f t="shared" si="4"/>
        <v>7.2853675593401619E-3</v>
      </c>
      <c r="G27">
        <f t="shared" si="4"/>
        <v>1.9496054032037055E-3</v>
      </c>
      <c r="H27">
        <f t="shared" si="4"/>
        <v>5.013271036809528E-4</v>
      </c>
      <c r="I27">
        <f t="shared" si="4"/>
        <v>1.2351537337066955E-4</v>
      </c>
      <c r="J27">
        <f t="shared" si="4"/>
        <v>2.9062440793098715E-5</v>
      </c>
      <c r="K27">
        <f t="shared" si="4"/>
        <v>6.5065165954698607E-6</v>
      </c>
      <c r="L27">
        <f t="shared" si="4"/>
        <v>1.3801701869178491E-6</v>
      </c>
      <c r="M27">
        <f t="shared" si="5"/>
        <v>2.7603403738356981E-7</v>
      </c>
      <c r="N27">
        <f t="shared" si="5"/>
        <v>5.1756382009419344E-8</v>
      </c>
      <c r="O27">
        <f t="shared" si="5"/>
        <v>9.0368286048192503E-9</v>
      </c>
      <c r="P27">
        <f t="shared" si="5"/>
        <v>1.4575530007772984E-9</v>
      </c>
      <c r="Q27">
        <f t="shared" si="5"/>
        <v>2.150488033933719E-10</v>
      </c>
      <c r="R27">
        <f t="shared" si="5"/>
        <v>2.867317378578292E-11</v>
      </c>
      <c r="S27">
        <f t="shared" si="5"/>
        <v>3.4019019745844138E-12</v>
      </c>
      <c r="T27">
        <f t="shared" si="5"/>
        <v>3.5192089392252556E-13</v>
      </c>
      <c r="U27">
        <f t="shared" si="5"/>
        <v>3.0870253852853116E-14</v>
      </c>
      <c r="V27">
        <f t="shared" si="5"/>
        <v>2.2050181323466514E-15</v>
      </c>
      <c r="W27">
        <f t="shared" si="5"/>
        <v>1.2027371630981735E-16</v>
      </c>
      <c r="X27">
        <f t="shared" si="5"/>
        <v>4.4545820855487909E-18</v>
      </c>
      <c r="Y27">
        <f t="shared" si="5"/>
        <v>8.4048718595260205E-20</v>
      </c>
      <c r="Z27">
        <f t="shared" si="5"/>
        <v>0</v>
      </c>
      <c r="AA27">
        <f t="shared" si="5"/>
        <v>0</v>
      </c>
    </row>
    <row r="28" spans="2:27" x14ac:dyDescent="0.25">
      <c r="B28">
        <v>24</v>
      </c>
      <c r="C28">
        <f t="shared" si="4"/>
        <v>0.31999999999999995</v>
      </c>
      <c r="D28">
        <f t="shared" si="4"/>
        <v>9.9459459459459457E-2</v>
      </c>
      <c r="E28">
        <f t="shared" si="4"/>
        <v>2.9974083672713807E-2</v>
      </c>
      <c r="F28">
        <f t="shared" si="4"/>
        <v>8.7424410712081922E-3</v>
      </c>
      <c r="G28">
        <f t="shared" si="4"/>
        <v>2.4626594566783638E-3</v>
      </c>
      <c r="H28">
        <f t="shared" si="4"/>
        <v>6.6843613824127022E-4</v>
      </c>
      <c r="I28">
        <f t="shared" si="4"/>
        <v>1.7437464475859225E-4</v>
      </c>
      <c r="J28">
        <f t="shared" si="4"/>
        <v>4.3593661189648057E-5</v>
      </c>
      <c r="K28">
        <f t="shared" si="4"/>
        <v>1.0410426552751774E-5</v>
      </c>
      <c r="L28">
        <f t="shared" si="4"/>
        <v>2.3660060347163124E-6</v>
      </c>
      <c r="M28">
        <f t="shared" si="5"/>
        <v>5.0960129978505196E-7</v>
      </c>
      <c r="N28">
        <f t="shared" si="5"/>
        <v>1.0351276401883869E-7</v>
      </c>
      <c r="O28">
        <f t="shared" si="5"/>
        <v>1.9716716955969272E-8</v>
      </c>
      <c r="P28">
        <f t="shared" si="5"/>
        <v>3.4981272018655162E-9</v>
      </c>
      <c r="Q28">
        <f t="shared" si="5"/>
        <v>5.7346347571565844E-10</v>
      </c>
      <c r="R28">
        <f t="shared" si="5"/>
        <v>8.6019521357348764E-11</v>
      </c>
      <c r="S28">
        <f t="shared" si="5"/>
        <v>1.1663663912860849E-11</v>
      </c>
      <c r="T28">
        <f t="shared" si="5"/>
        <v>1.4076835756901024E-12</v>
      </c>
      <c r="U28">
        <f t="shared" si="5"/>
        <v>1.4817721849369497E-13</v>
      </c>
      <c r="V28">
        <f t="shared" si="5"/>
        <v>1.3230108794079907E-14</v>
      </c>
      <c r="W28">
        <f t="shared" si="5"/>
        <v>9.6218973047853862E-16</v>
      </c>
      <c r="X28">
        <f t="shared" si="5"/>
        <v>5.3454985026585476E-17</v>
      </c>
      <c r="Y28">
        <f t="shared" si="5"/>
        <v>2.0171692462862442E-18</v>
      </c>
      <c r="Z28">
        <f t="shared" si="5"/>
        <v>3.8791716274735467E-20</v>
      </c>
      <c r="AA28">
        <f t="shared" si="5"/>
        <v>0</v>
      </c>
    </row>
    <row r="29" spans="2:27" x14ac:dyDescent="0.25">
      <c r="B29">
        <v>25</v>
      </c>
      <c r="C29">
        <f t="shared" si="4"/>
        <v>0.33333333333333337</v>
      </c>
      <c r="D29">
        <f t="shared" si="4"/>
        <v>0.10810810810810813</v>
      </c>
      <c r="E29">
        <f t="shared" si="4"/>
        <v>3.4061458718992965E-2</v>
      </c>
      <c r="F29">
        <f t="shared" si="4"/>
        <v>1.0407667941914519E-2</v>
      </c>
      <c r="G29">
        <f t="shared" si="4"/>
        <v>3.0783243208479566E-3</v>
      </c>
      <c r="H29">
        <f t="shared" si="4"/>
        <v>8.795212345279875E-4</v>
      </c>
      <c r="I29">
        <f t="shared" si="4"/>
        <v>2.4218700660915598E-4</v>
      </c>
      <c r="J29">
        <f t="shared" si="4"/>
        <v>6.4108325278894237E-5</v>
      </c>
      <c r="K29">
        <f t="shared" si="4"/>
        <v>1.6266291488674655E-5</v>
      </c>
      <c r="L29">
        <f t="shared" si="4"/>
        <v>3.9433433911938557E-6</v>
      </c>
      <c r="M29">
        <f t="shared" si="5"/>
        <v>9.1000232104473596E-7</v>
      </c>
      <c r="N29">
        <f t="shared" si="5"/>
        <v>1.9906300772853599E-7</v>
      </c>
      <c r="O29">
        <f t="shared" si="5"/>
        <v>4.1076493658269331E-8</v>
      </c>
      <c r="P29">
        <f t="shared" si="5"/>
        <v>7.9502890951489029E-9</v>
      </c>
      <c r="Q29">
        <f t="shared" si="5"/>
        <v>1.4336586892891466E-9</v>
      </c>
      <c r="R29">
        <f t="shared" si="5"/>
        <v>2.3894311488152439E-10</v>
      </c>
      <c r="S29">
        <f t="shared" si="5"/>
        <v>3.6448949727690161E-11</v>
      </c>
      <c r="T29">
        <f t="shared" si="5"/>
        <v>5.0274413417503668E-12</v>
      </c>
      <c r="U29">
        <f t="shared" si="5"/>
        <v>6.1740507705706265E-13</v>
      </c>
      <c r="V29">
        <f t="shared" si="5"/>
        <v>6.6150543970399582E-14</v>
      </c>
      <c r="W29">
        <f t="shared" si="5"/>
        <v>6.0136858154908703E-15</v>
      </c>
      <c r="X29">
        <f t="shared" si="5"/>
        <v>4.4545820855487927E-16</v>
      </c>
      <c r="Y29">
        <f t="shared" si="5"/>
        <v>2.5214615578578077E-17</v>
      </c>
      <c r="Z29">
        <f t="shared" si="5"/>
        <v>9.6979290686838749E-19</v>
      </c>
      <c r="AA29">
        <f t="shared" si="5"/>
        <v>1.9015547193497795E-20</v>
      </c>
    </row>
    <row r="30" spans="2:27" x14ac:dyDescent="0.25">
      <c r="B30">
        <v>26</v>
      </c>
      <c r="C30">
        <f t="shared" si="4"/>
        <v>0.34666666666666668</v>
      </c>
      <c r="D30">
        <f t="shared" si="4"/>
        <v>0.11711711711711711</v>
      </c>
      <c r="E30">
        <f t="shared" si="4"/>
        <v>3.8504257682339872E-2</v>
      </c>
      <c r="F30">
        <f t="shared" si="4"/>
        <v>1.2299971204080794E-2</v>
      </c>
      <c r="G30">
        <f t="shared" si="4"/>
        <v>3.8112586829546118E-3</v>
      </c>
      <c r="H30">
        <f t="shared" si="4"/>
        <v>1.1433776048863837E-3</v>
      </c>
      <c r="I30">
        <f t="shared" si="4"/>
        <v>3.3141379851779233E-4</v>
      </c>
      <c r="J30">
        <f t="shared" si="4"/>
        <v>9.2600914291736099E-5</v>
      </c>
      <c r="K30">
        <f t="shared" si="4"/>
        <v>2.4877857570914176E-5</v>
      </c>
      <c r="L30">
        <f t="shared" si="4"/>
        <v>6.4079330106900153E-6</v>
      </c>
      <c r="M30">
        <f t="shared" si="5"/>
        <v>1.577337356477542E-6</v>
      </c>
      <c r="N30">
        <f t="shared" si="5"/>
        <v>3.6968844292442395E-7</v>
      </c>
      <c r="O30">
        <f t="shared" si="5"/>
        <v>8.2152987316538648E-8</v>
      </c>
      <c r="P30">
        <f t="shared" si="5"/>
        <v>1.7225626372822622E-8</v>
      </c>
      <c r="Q30">
        <f t="shared" si="5"/>
        <v>3.3886478110470728E-9</v>
      </c>
      <c r="R30">
        <f t="shared" si="5"/>
        <v>6.2125209869196332E-10</v>
      </c>
      <c r="S30">
        <f t="shared" si="5"/>
        <v>1.0529696587999379E-10</v>
      </c>
      <c r="T30">
        <f t="shared" si="5"/>
        <v>1.6339184360688693E-11</v>
      </c>
      <c r="U30">
        <f t="shared" si="5"/>
        <v>2.2932188576405182E-12</v>
      </c>
      <c r="V30">
        <f t="shared" si="5"/>
        <v>2.8665235720506478E-13</v>
      </c>
      <c r="W30">
        <f t="shared" si="5"/>
        <v>3.1271166240552519E-14</v>
      </c>
      <c r="X30">
        <f t="shared" si="5"/>
        <v>2.8954783556067147E-15</v>
      </c>
      <c r="Y30">
        <f t="shared" si="5"/>
        <v>2.1852666834767658E-16</v>
      </c>
      <c r="Z30">
        <f t="shared" si="5"/>
        <v>1.2607307789289034E-17</v>
      </c>
      <c r="AA30">
        <f t="shared" si="5"/>
        <v>4.9440422703094251E-19</v>
      </c>
    </row>
    <row r="31" spans="2:27" x14ac:dyDescent="0.25">
      <c r="B31">
        <v>27</v>
      </c>
      <c r="C31">
        <f t="shared" si="4"/>
        <v>0.36</v>
      </c>
      <c r="D31">
        <f t="shared" si="4"/>
        <v>0.1264864864864865</v>
      </c>
      <c r="E31">
        <f t="shared" si="4"/>
        <v>4.3317289892632359E-2</v>
      </c>
      <c r="F31">
        <f t="shared" si="4"/>
        <v>1.4439096630877453E-2</v>
      </c>
      <c r="G31">
        <f t="shared" si="4"/>
        <v>4.6774538381715684E-3</v>
      </c>
      <c r="H31">
        <f t="shared" si="4"/>
        <v>1.4700569205682074E-3</v>
      </c>
      <c r="I31">
        <f t="shared" si="4"/>
        <v>4.4740862799901964E-4</v>
      </c>
      <c r="J31">
        <f t="shared" si="4"/>
        <v>1.3159077294088814E-4</v>
      </c>
      <c r="K31">
        <f t="shared" si="4"/>
        <v>3.731678635637126E-5</v>
      </c>
      <c r="L31">
        <f t="shared" si="4"/>
        <v>1.0177305369919434E-5</v>
      </c>
      <c r="M31">
        <f t="shared" si="5"/>
        <v>2.661756789055852E-6</v>
      </c>
      <c r="N31">
        <f t="shared" si="5"/>
        <v>6.65439197263963E-7</v>
      </c>
      <c r="O31">
        <f t="shared" si="5"/>
        <v>1.5843790411046737E-7</v>
      </c>
      <c r="P31">
        <f t="shared" si="5"/>
        <v>3.5776300928170047E-8</v>
      </c>
      <c r="Q31">
        <f t="shared" si="5"/>
        <v>7.6244575748559126E-9</v>
      </c>
      <c r="R31">
        <f t="shared" si="5"/>
        <v>1.5248915149711824E-9</v>
      </c>
      <c r="S31">
        <f t="shared" si="5"/>
        <v>2.8430180787598314E-10</v>
      </c>
      <c r="T31">
        <f t="shared" si="5"/>
        <v>4.9017553082066061E-11</v>
      </c>
      <c r="U31">
        <f t="shared" si="5"/>
        <v>7.7396136445367472E-12</v>
      </c>
      <c r="V31">
        <f t="shared" si="5"/>
        <v>1.1056590920766781E-12</v>
      </c>
      <c r="W31">
        <f t="shared" si="5"/>
        <v>1.4072024808248629E-13</v>
      </c>
      <c r="X31">
        <f t="shared" si="5"/>
        <v>1.5635583120276253E-14</v>
      </c>
      <c r="Y31">
        <f t="shared" si="5"/>
        <v>1.4750550113468162E-15</v>
      </c>
      <c r="Z31">
        <f t="shared" si="5"/>
        <v>1.1346577010360125E-16</v>
      </c>
      <c r="AA31">
        <f t="shared" si="5"/>
        <v>6.6744570649177193E-18</v>
      </c>
    </row>
    <row r="32" spans="2:27" x14ac:dyDescent="0.25">
      <c r="B32">
        <v>28</v>
      </c>
      <c r="C32">
        <f t="shared" si="4"/>
        <v>0.37333333333333335</v>
      </c>
      <c r="D32">
        <f t="shared" si="4"/>
        <v>0.13621621621621624</v>
      </c>
      <c r="E32">
        <f t="shared" si="4"/>
        <v>4.8515364679748249E-2</v>
      </c>
      <c r="F32">
        <f t="shared" si="4"/>
        <v>1.68456127360237E-2</v>
      </c>
      <c r="G32">
        <f t="shared" si="4"/>
        <v>5.6942916290784341E-3</v>
      </c>
      <c r="H32">
        <f t="shared" si="4"/>
        <v>1.8709815352686279E-3</v>
      </c>
      <c r="I32">
        <f t="shared" si="4"/>
        <v>5.9654483733202637E-4</v>
      </c>
      <c r="J32">
        <f t="shared" si="4"/>
        <v>1.8422708211724342E-4</v>
      </c>
      <c r="K32">
        <f t="shared" si="4"/>
        <v>5.4993158840968184E-5</v>
      </c>
      <c r="L32">
        <f t="shared" si="4"/>
        <v>1.5831363908763568E-5</v>
      </c>
      <c r="M32">
        <f t="shared" si="5"/>
        <v>4.3840700055037572E-6</v>
      </c>
      <c r="N32">
        <f t="shared" si="5"/>
        <v>1.1645185952119355E-6</v>
      </c>
      <c r="O32">
        <f t="shared" si="5"/>
        <v>2.9575075433953921E-7</v>
      </c>
      <c r="P32">
        <f t="shared" si="5"/>
        <v>7.1552601856340133E-8</v>
      </c>
      <c r="Q32">
        <f t="shared" si="5"/>
        <v>1.6421908622766585E-8</v>
      </c>
      <c r="R32">
        <f t="shared" si="5"/>
        <v>3.5580802015994268E-9</v>
      </c>
      <c r="S32">
        <f t="shared" si="5"/>
        <v>7.2367732913886654E-10</v>
      </c>
      <c r="T32">
        <f t="shared" si="5"/>
        <v>1.3724914862978504E-10</v>
      </c>
      <c r="U32">
        <f t="shared" si="5"/>
        <v>2.4078798005225445E-11</v>
      </c>
      <c r="V32">
        <f t="shared" si="5"/>
        <v>3.8698068222683752E-12</v>
      </c>
      <c r="W32">
        <f t="shared" si="5"/>
        <v>5.6288099232994555E-13</v>
      </c>
      <c r="X32">
        <f t="shared" si="5"/>
        <v>7.2966054561289233E-14</v>
      </c>
      <c r="Y32">
        <f t="shared" si="5"/>
        <v>8.2603080635421786E-15</v>
      </c>
      <c r="Z32">
        <f t="shared" si="5"/>
        <v>7.9426039072520953E-16</v>
      </c>
      <c r="AA32">
        <f t="shared" si="5"/>
        <v>6.2294932605898793E-17</v>
      </c>
    </row>
    <row r="33" spans="2:27" x14ac:dyDescent="0.25">
      <c r="B33">
        <v>29</v>
      </c>
      <c r="C33">
        <f t="shared" si="4"/>
        <v>0.38666666666666666</v>
      </c>
      <c r="D33">
        <f t="shared" si="4"/>
        <v>0.14630630630630631</v>
      </c>
      <c r="E33">
        <f t="shared" si="4"/>
        <v>5.4113291373565339E-2</v>
      </c>
      <c r="F33">
        <f t="shared" si="4"/>
        <v>1.9540910773787487E-2</v>
      </c>
      <c r="G33">
        <f t="shared" si="4"/>
        <v>6.8806023851364388E-3</v>
      </c>
      <c r="H33">
        <f t="shared" si="4"/>
        <v>2.359063674903922E-3</v>
      </c>
      <c r="I33">
        <f t="shared" si="4"/>
        <v>7.8635455830130727E-4</v>
      </c>
      <c r="J33">
        <f t="shared" si="4"/>
        <v>2.5440882768571708E-4</v>
      </c>
      <c r="K33">
        <f t="shared" si="4"/>
        <v>7.9740080319403871E-5</v>
      </c>
      <c r="L33">
        <f t="shared" si="4"/>
        <v>2.4163660702849655E-5</v>
      </c>
      <c r="M33">
        <f t="shared" si="5"/>
        <v>7.0632238977560533E-6</v>
      </c>
      <c r="N33">
        <f t="shared" si="5"/>
        <v>1.9865317212438902E-6</v>
      </c>
      <c r="O33">
        <f t="shared" si="5"/>
        <v>5.3604824224041475E-7</v>
      </c>
      <c r="P33">
        <f t="shared" si="5"/>
        <v>1.383350302555909E-7</v>
      </c>
      <c r="Q33">
        <f t="shared" si="5"/>
        <v>3.401681071858793E-8</v>
      </c>
      <c r="R33">
        <f t="shared" si="5"/>
        <v>7.9372558343371828E-9</v>
      </c>
      <c r="S33">
        <f t="shared" si="5"/>
        <v>1.7488868787522606E-9</v>
      </c>
      <c r="T33">
        <f t="shared" si="5"/>
        <v>3.6183866456943327E-10</v>
      </c>
      <c r="U33">
        <f t="shared" si="5"/>
        <v>6.9828514215153789E-11</v>
      </c>
      <c r="V33">
        <f t="shared" si="5"/>
        <v>1.2469377538420319E-11</v>
      </c>
      <c r="W33">
        <f t="shared" si="5"/>
        <v>2.0404435971960522E-12</v>
      </c>
      <c r="X33">
        <f t="shared" si="5"/>
        <v>3.0228794032534104E-13</v>
      </c>
      <c r="Y33">
        <f t="shared" si="5"/>
        <v>3.9924822307120519E-14</v>
      </c>
      <c r="Z33">
        <f t="shared" si="5"/>
        <v>4.6067102662062135E-15</v>
      </c>
      <c r="AA33">
        <f t="shared" si="5"/>
        <v>4.5163826139276607E-16</v>
      </c>
    </row>
    <row r="34" spans="2:27" x14ac:dyDescent="0.25">
      <c r="B34">
        <v>30</v>
      </c>
      <c r="C34">
        <f t="shared" si="4"/>
        <v>0.4</v>
      </c>
      <c r="D34">
        <f t="shared" si="4"/>
        <v>0.15675675675675674</v>
      </c>
      <c r="E34">
        <f t="shared" si="4"/>
        <v>6.0125879303961481E-2</v>
      </c>
      <c r="F34">
        <f t="shared" si="4"/>
        <v>2.2547204738985558E-2</v>
      </c>
      <c r="G34">
        <f t="shared" si="4"/>
        <v>8.2567228621637234E-3</v>
      </c>
      <c r="H34">
        <f t="shared" si="4"/>
        <v>2.9488295936299018E-3</v>
      </c>
      <c r="I34">
        <f t="shared" si="4"/>
        <v>1.0256798586538787E-3</v>
      </c>
      <c r="J34">
        <f t="shared" si="4"/>
        <v>3.4692112866234134E-4</v>
      </c>
      <c r="K34">
        <f t="shared" si="4"/>
        <v>1.1391440045629117E-4</v>
      </c>
      <c r="L34">
        <f t="shared" si="4"/>
        <v>3.6245491054274462E-5</v>
      </c>
      <c r="M34">
        <f t="shared" si="5"/>
        <v>1.1152458785930603E-5</v>
      </c>
      <c r="N34">
        <f t="shared" si="5"/>
        <v>3.3108862020731477E-6</v>
      </c>
      <c r="O34">
        <f t="shared" si="5"/>
        <v>9.4596748630661368E-7</v>
      </c>
      <c r="P34">
        <f t="shared" si="5"/>
        <v>2.593781817292328E-7</v>
      </c>
      <c r="Q34">
        <f t="shared" si="5"/>
        <v>6.8033621437175807E-8</v>
      </c>
      <c r="R34">
        <f t="shared" si="5"/>
        <v>1.7008405359293952E-8</v>
      </c>
      <c r="S34">
        <f t="shared" si="5"/>
        <v>4.0358927971205986E-9</v>
      </c>
      <c r="T34">
        <f t="shared" si="5"/>
        <v>9.0459666142358225E-10</v>
      </c>
      <c r="U34">
        <f t="shared" si="5"/>
        <v>1.9044140240496466E-10</v>
      </c>
      <c r="V34">
        <f t="shared" si="5"/>
        <v>3.7408132615260918E-11</v>
      </c>
      <c r="W34">
        <f t="shared" si="5"/>
        <v>6.8014786573201654E-12</v>
      </c>
      <c r="X34">
        <f t="shared" si="5"/>
        <v>1.1335797762200276E-12</v>
      </c>
      <c r="Y34">
        <f t="shared" si="5"/>
        <v>1.7110638131623059E-13</v>
      </c>
      <c r="Z34">
        <f t="shared" si="5"/>
        <v>2.3033551331031038E-14</v>
      </c>
      <c r="AA34">
        <f t="shared" si="5"/>
        <v>2.7098295683565923E-15</v>
      </c>
    </row>
    <row r="35" spans="2:27" x14ac:dyDescent="0.25">
      <c r="B35">
        <v>31</v>
      </c>
      <c r="C35">
        <f t="shared" ref="C35:L44" si="6">IFERROR((COMBIN(C$4, C$4) * COMBIN(75-C$4, $B35-C$4)) / COMBIN(75,$B35),0)</f>
        <v>0.41333333333333327</v>
      </c>
      <c r="D35">
        <f t="shared" si="6"/>
        <v>0.16756756756756755</v>
      </c>
      <c r="E35">
        <f t="shared" si="6"/>
        <v>6.656793780081452E-2</v>
      </c>
      <c r="F35">
        <f t="shared" si="6"/>
        <v>2.5887531366983425E-2</v>
      </c>
      <c r="G35">
        <f t="shared" si="6"/>
        <v>9.8445541818105997E-3</v>
      </c>
      <c r="H35">
        <f t="shared" si="6"/>
        <v>3.6565486961010795E-3</v>
      </c>
      <c r="I35">
        <f t="shared" si="6"/>
        <v>1.3248364840945939E-3</v>
      </c>
      <c r="J35">
        <f t="shared" si="6"/>
        <v>4.6758934732750381E-4</v>
      </c>
      <c r="K35">
        <f t="shared" si="6"/>
        <v>1.6051574609750132E-4</v>
      </c>
      <c r="L35">
        <f t="shared" si="6"/>
        <v>5.3505248699167106E-5</v>
      </c>
      <c r="M35">
        <f t="shared" ref="M35:AA44" si="7">IFERROR((COMBIN(M$4, M$4) * COMBIN(75-M$4, $B35-M$4)) / COMBIN(75,$B35),0)</f>
        <v>1.7286311118192451E-5</v>
      </c>
      <c r="N35">
        <f t="shared" si="7"/>
        <v>5.4019722244351405E-6</v>
      </c>
      <c r="O35">
        <f t="shared" si="7"/>
        <v>1.6291662264169474E-6</v>
      </c>
      <c r="P35">
        <f t="shared" si="7"/>
        <v>4.7298374315330731E-7</v>
      </c>
      <c r="Q35">
        <f t="shared" si="7"/>
        <v>1.3181514153452827E-7</v>
      </c>
      <c r="R35">
        <f t="shared" si="7"/>
        <v>3.5150704409207539E-8</v>
      </c>
      <c r="S35">
        <f t="shared" si="7"/>
        <v>8.9366197650527644E-9</v>
      </c>
      <c r="T35">
        <f t="shared" si="7"/>
        <v>2.1571151157023913E-9</v>
      </c>
      <c r="U35">
        <f t="shared" si="7"/>
        <v>4.9197362287949275E-10</v>
      </c>
      <c r="V35">
        <f t="shared" si="7"/>
        <v>1.0542291918846276E-10</v>
      </c>
      <c r="W35">
        <f t="shared" si="7"/>
        <v>2.1084583837692552E-11</v>
      </c>
      <c r="X35">
        <f t="shared" si="7"/>
        <v>3.9045525625356574E-12</v>
      </c>
      <c r="Y35">
        <f t="shared" si="7"/>
        <v>6.6303722760039471E-13</v>
      </c>
      <c r="Z35">
        <f t="shared" si="7"/>
        <v>1.0200572732313764E-13</v>
      </c>
      <c r="AA35">
        <f t="shared" si="7"/>
        <v>1.4000786103175754E-14</v>
      </c>
    </row>
    <row r="36" spans="2:27" x14ac:dyDescent="0.25">
      <c r="B36">
        <v>32</v>
      </c>
      <c r="C36">
        <f t="shared" si="6"/>
        <v>0.42666666666666669</v>
      </c>
      <c r="D36">
        <f t="shared" si="6"/>
        <v>0.17873873873873874</v>
      </c>
      <c r="E36">
        <f t="shared" si="6"/>
        <v>7.345427619400223E-2</v>
      </c>
      <c r="F36">
        <f t="shared" si="6"/>
        <v>2.9585750133695347E-2</v>
      </c>
      <c r="G36">
        <f t="shared" si="6"/>
        <v>1.1667619771034783E-2</v>
      </c>
      <c r="H36">
        <f t="shared" si="6"/>
        <v>4.50036762597056E-3</v>
      </c>
      <c r="I36">
        <f t="shared" si="6"/>
        <v>1.6957906996410803E-3</v>
      </c>
      <c r="J36">
        <f t="shared" si="6"/>
        <v>6.2345246310333826E-4</v>
      </c>
      <c r="K36">
        <f t="shared" si="6"/>
        <v>2.2332625544000179E-4</v>
      </c>
      <c r="L36">
        <f t="shared" si="6"/>
        <v>7.7825816289697587E-5</v>
      </c>
      <c r="M36">
        <f t="shared" si="7"/>
        <v>2.6341045513436103E-5</v>
      </c>
      <c r="N36">
        <f t="shared" si="7"/>
        <v>8.6431555590962203E-6</v>
      </c>
      <c r="O36">
        <f t="shared" si="7"/>
        <v>2.743858907649594E-6</v>
      </c>
      <c r="P36">
        <f t="shared" si="7"/>
        <v>8.4085998782810121E-7</v>
      </c>
      <c r="Q36">
        <f t="shared" si="7"/>
        <v>2.4812261935911185E-7</v>
      </c>
      <c r="R36">
        <f t="shared" si="7"/>
        <v>7.0301408818415026E-8</v>
      </c>
      <c r="S36">
        <f t="shared" si="7"/>
        <v>1.9064788832112549E-8</v>
      </c>
      <c r="T36">
        <f t="shared" si="7"/>
        <v>4.9305488358911762E-9</v>
      </c>
      <c r="U36">
        <f t="shared" si="7"/>
        <v>1.2110119947802889E-9</v>
      </c>
      <c r="V36">
        <f t="shared" si="7"/>
        <v>2.8112778450256708E-10</v>
      </c>
      <c r="W36">
        <f t="shared" si="7"/>
        <v>6.1336971164196458E-11</v>
      </c>
      <c r="X36">
        <f t="shared" si="7"/>
        <v>1.2494568200114092E-11</v>
      </c>
      <c r="Y36">
        <f t="shared" si="7"/>
        <v>2.3574656981347344E-12</v>
      </c>
      <c r="Z36">
        <f t="shared" si="7"/>
        <v>4.080229092925502E-13</v>
      </c>
      <c r="AA36">
        <f t="shared" si="7"/>
        <v>6.400359361451768E-14</v>
      </c>
    </row>
    <row r="37" spans="2:27" x14ac:dyDescent="0.25">
      <c r="B37">
        <v>33</v>
      </c>
      <c r="C37">
        <f t="shared" si="6"/>
        <v>0.44000000000000011</v>
      </c>
      <c r="D37">
        <f t="shared" si="6"/>
        <v>0.1902702702702703</v>
      </c>
      <c r="E37">
        <f t="shared" si="6"/>
        <v>8.0799703813402457E-2</v>
      </c>
      <c r="F37">
        <f t="shared" si="6"/>
        <v>3.3666543255584359E-2</v>
      </c>
      <c r="G37">
        <f t="shared" si="6"/>
        <v>1.3751123301576709E-2</v>
      </c>
      <c r="H37">
        <f t="shared" si="6"/>
        <v>5.5004493206306827E-3</v>
      </c>
      <c r="I37">
        <f t="shared" si="6"/>
        <v>2.1523497341598319E-3</v>
      </c>
      <c r="J37">
        <f t="shared" si="6"/>
        <v>8.2295725129640635E-4</v>
      </c>
      <c r="K37">
        <f t="shared" si="6"/>
        <v>3.0707360123000241E-4</v>
      </c>
      <c r="L37">
        <f t="shared" si="6"/>
        <v>1.1166312772000087E-4</v>
      </c>
      <c r="M37">
        <f t="shared" si="7"/>
        <v>3.9511568270154154E-5</v>
      </c>
      <c r="N37">
        <f t="shared" si="7"/>
        <v>1.358210159286549E-5</v>
      </c>
      <c r="O37">
        <f t="shared" si="7"/>
        <v>4.5273671976218293E-6</v>
      </c>
      <c r="P37">
        <f t="shared" si="7"/>
        <v>1.4604410314909129E-6</v>
      </c>
      <c r="Q37">
        <f t="shared" si="7"/>
        <v>4.5489146882503846E-7</v>
      </c>
      <c r="R37">
        <f t="shared" si="7"/>
        <v>1.3646744064751154E-7</v>
      </c>
      <c r="S37">
        <f t="shared" si="7"/>
        <v>3.9321126966232134E-8</v>
      </c>
      <c r="T37">
        <f t="shared" si="7"/>
        <v>1.084720743896059E-8</v>
      </c>
      <c r="U37">
        <f t="shared" si="7"/>
        <v>2.8545282734106816E-9</v>
      </c>
      <c r="V37">
        <f t="shared" si="7"/>
        <v>7.1363206835267039E-10</v>
      </c>
      <c r="W37">
        <f t="shared" si="7"/>
        <v>1.6867667070154024E-10</v>
      </c>
      <c r="X37">
        <f t="shared" si="7"/>
        <v>3.7483704600342274E-11</v>
      </c>
      <c r="Y37">
        <f t="shared" si="7"/>
        <v>7.7796368038446223E-12</v>
      </c>
      <c r="Z37">
        <f t="shared" si="7"/>
        <v>1.4960840007393505E-12</v>
      </c>
      <c r="AA37">
        <f t="shared" si="7"/>
        <v>2.6401482365988538E-13</v>
      </c>
    </row>
    <row r="38" spans="2:27" x14ac:dyDescent="0.25">
      <c r="B38">
        <v>34</v>
      </c>
      <c r="C38">
        <f t="shared" si="6"/>
        <v>0.45333333333333331</v>
      </c>
      <c r="D38">
        <f t="shared" si="6"/>
        <v>0.20216216216216215</v>
      </c>
      <c r="E38">
        <f t="shared" si="6"/>
        <v>8.8619029988893011E-2</v>
      </c>
      <c r="F38">
        <f t="shared" si="6"/>
        <v>3.8155415689662263E-2</v>
      </c>
      <c r="G38">
        <f t="shared" si="6"/>
        <v>1.6122006629434756E-2</v>
      </c>
      <c r="H38">
        <f t="shared" si="6"/>
        <v>6.6791170321943991E-3</v>
      </c>
      <c r="I38">
        <f t="shared" si="6"/>
        <v>2.7103663319049736E-3</v>
      </c>
      <c r="J38">
        <f t="shared" si="6"/>
        <v>1.0761748670799162E-3</v>
      </c>
      <c r="K38">
        <f t="shared" si="6"/>
        <v>4.1762009767280328E-4</v>
      </c>
      <c r="L38">
        <f t="shared" si="6"/>
        <v>1.581894309366679E-4</v>
      </c>
      <c r="M38">
        <f t="shared" si="7"/>
        <v>5.8408405268923537E-5</v>
      </c>
      <c r="N38">
        <f t="shared" si="7"/>
        <v>2.0990520643519397E-5</v>
      </c>
      <c r="O38">
        <f t="shared" si="7"/>
        <v>7.3300230818639155E-6</v>
      </c>
      <c r="P38">
        <f t="shared" si="7"/>
        <v>2.4827497535345522E-6</v>
      </c>
      <c r="Q38">
        <f t="shared" si="7"/>
        <v>8.1401631263427939E-7</v>
      </c>
      <c r="R38">
        <f t="shared" si="7"/>
        <v>2.5777183233418847E-7</v>
      </c>
      <c r="S38">
        <f t="shared" si="7"/>
        <v>7.8642253932464282E-8</v>
      </c>
      <c r="T38">
        <f t="shared" si="7"/>
        <v>2.3050315807791253E-8</v>
      </c>
      <c r="U38">
        <f t="shared" si="7"/>
        <v>6.4702640863975451E-9</v>
      </c>
      <c r="V38">
        <f t="shared" si="7"/>
        <v>1.7331064517136282E-9</v>
      </c>
      <c r="W38">
        <f t="shared" si="7"/>
        <v>4.4115436952710534E-10</v>
      </c>
      <c r="X38">
        <f t="shared" si="7"/>
        <v>1.0620382970096981E-10</v>
      </c>
      <c r="Y38">
        <f t="shared" si="7"/>
        <v>2.4046150120974296E-11</v>
      </c>
      <c r="Z38">
        <f t="shared" si="7"/>
        <v>5.0866856025137937E-12</v>
      </c>
      <c r="AA38">
        <f t="shared" si="7"/>
        <v>9.973893338262339E-13</v>
      </c>
    </row>
    <row r="39" spans="2:27" ht="15.75" thickBot="1" x14ac:dyDescent="0.3">
      <c r="B39" s="1">
        <v>35</v>
      </c>
      <c r="C39" s="1">
        <f t="shared" si="6"/>
        <v>0.46666666666666667</v>
      </c>
      <c r="D39" s="1">
        <f t="shared" si="6"/>
        <v>0.21441441441441442</v>
      </c>
      <c r="E39" s="1">
        <f t="shared" si="6"/>
        <v>9.692706405035173E-2</v>
      </c>
      <c r="F39" s="1">
        <f t="shared" si="6"/>
        <v>4.3078695133489657E-2</v>
      </c>
      <c r="G39" s="1">
        <f t="shared" si="6"/>
        <v>1.8809007734340556E-2</v>
      </c>
      <c r="H39" s="1">
        <f t="shared" si="6"/>
        <v>8.0610033147173812E-3</v>
      </c>
      <c r="I39" s="1">
        <f t="shared" si="6"/>
        <v>3.3879579148812177E-3</v>
      </c>
      <c r="J39" s="1">
        <f t="shared" si="6"/>
        <v>1.3950414943628545E-3</v>
      </c>
      <c r="K39" s="1">
        <f t="shared" si="6"/>
        <v>5.621809007133892E-4</v>
      </c>
      <c r="L39" s="1">
        <f t="shared" si="6"/>
        <v>2.2146520331133514E-4</v>
      </c>
      <c r="M39" s="1">
        <f t="shared" si="7"/>
        <v>8.5178924350513507E-5</v>
      </c>
      <c r="N39" s="1">
        <f t="shared" si="7"/>
        <v>3.1942096631442567E-5</v>
      </c>
      <c r="O39" s="1">
        <f t="shared" si="7"/>
        <v>1.1661400357510779E-5</v>
      </c>
      <c r="P39" s="1">
        <f t="shared" si="7"/>
        <v>4.1379162558909211E-6</v>
      </c>
      <c r="Q39" s="1">
        <f t="shared" si="7"/>
        <v>1.4245285471099891E-6</v>
      </c>
      <c r="R39" s="1">
        <f t="shared" si="7"/>
        <v>4.7484284903666302E-7</v>
      </c>
      <c r="S39" s="1">
        <f t="shared" si="7"/>
        <v>1.5291549375756944E-7</v>
      </c>
      <c r="T39" s="1">
        <f t="shared" si="7"/>
        <v>4.7456532545452593E-8</v>
      </c>
      <c r="U39" s="1">
        <f t="shared" si="7"/>
        <v>1.4153702688994632E-8</v>
      </c>
      <c r="V39" s="1">
        <f t="shared" si="7"/>
        <v>4.0439150539984661E-9</v>
      </c>
      <c r="W39" s="1">
        <f t="shared" si="7"/>
        <v>1.1028859238177635E-9</v>
      </c>
      <c r="X39" s="1">
        <f t="shared" si="7"/>
        <v>2.8593338765645719E-10</v>
      </c>
      <c r="Y39" s="1">
        <f t="shared" si="7"/>
        <v>7.013460451950837E-11</v>
      </c>
      <c r="Z39" s="1">
        <f t="shared" si="7"/>
        <v>1.6184908735271161E-11</v>
      </c>
      <c r="AA39" s="1">
        <f t="shared" si="7"/>
        <v>3.4908626683918187E-12</v>
      </c>
    </row>
    <row r="40" spans="2:27" ht="15.75" thickTop="1" x14ac:dyDescent="0.25">
      <c r="B40">
        <v>36</v>
      </c>
      <c r="C40">
        <f t="shared" si="6"/>
        <v>0.48000000000000004</v>
      </c>
      <c r="D40">
        <f t="shared" si="6"/>
        <v>0.22702702702702701</v>
      </c>
      <c r="E40">
        <f t="shared" si="6"/>
        <v>0.10573861532765641</v>
      </c>
      <c r="F40">
        <f t="shared" si="6"/>
        <v>4.8463532025175851E-2</v>
      </c>
      <c r="G40">
        <f t="shared" si="6"/>
        <v>2.1842718659234189E-2</v>
      </c>
      <c r="H40">
        <f t="shared" si="6"/>
        <v>9.6732039776608551E-3</v>
      </c>
      <c r="I40">
        <f t="shared" si="6"/>
        <v>4.2057408598525463E-3</v>
      </c>
      <c r="J40">
        <f t="shared" si="6"/>
        <v>1.7936247784665271E-3</v>
      </c>
      <c r="K40">
        <f t="shared" si="6"/>
        <v>7.4957453428451868E-4</v>
      </c>
      <c r="L40">
        <f t="shared" si="6"/>
        <v>3.0664412766184855E-4</v>
      </c>
      <c r="M40">
        <f t="shared" si="7"/>
        <v>1.2265765106473942E-4</v>
      </c>
      <c r="N40">
        <f t="shared" si="7"/>
        <v>4.7913144947163823E-5</v>
      </c>
      <c r="O40">
        <f t="shared" si="7"/>
        <v>1.8252626646538602E-5</v>
      </c>
      <c r="P40">
        <f t="shared" si="7"/>
        <v>6.771135691457869E-6</v>
      </c>
      <c r="Q40">
        <f t="shared" si="7"/>
        <v>2.4420489379028381E-6</v>
      </c>
      <c r="R40">
        <f t="shared" si="7"/>
        <v>8.5471712826599326E-7</v>
      </c>
      <c r="S40">
        <f t="shared" si="7"/>
        <v>2.8973461975118414E-7</v>
      </c>
      <c r="T40">
        <f t="shared" si="7"/>
        <v>9.4913065090905146E-8</v>
      </c>
      <c r="U40">
        <f t="shared" si="7"/>
        <v>2.9972546870812154E-8</v>
      </c>
      <c r="V40">
        <f t="shared" si="7"/>
        <v>9.0988088714965468E-9</v>
      </c>
      <c r="W40">
        <f t="shared" si="7"/>
        <v>2.6469262171626317E-9</v>
      </c>
      <c r="X40">
        <f t="shared" si="7"/>
        <v>7.3525728254517548E-10</v>
      </c>
      <c r="Y40">
        <f t="shared" si="7"/>
        <v>1.942189048232539E-10</v>
      </c>
      <c r="Z40">
        <f t="shared" si="7"/>
        <v>4.8554726205813488E-11</v>
      </c>
      <c r="AA40">
        <f t="shared" si="7"/>
        <v>1.1424641460191406E-11</v>
      </c>
    </row>
    <row r="41" spans="2:27" x14ac:dyDescent="0.25">
      <c r="B41">
        <v>37</v>
      </c>
      <c r="C41">
        <f t="shared" si="6"/>
        <v>0.4933333333333334</v>
      </c>
      <c r="D41">
        <f t="shared" si="6"/>
        <v>0.24000000000000002</v>
      </c>
      <c r="E41">
        <f t="shared" si="6"/>
        <v>0.11506849315068496</v>
      </c>
      <c r="F41">
        <f t="shared" si="6"/>
        <v>5.4337899543379004E-2</v>
      </c>
      <c r="G41">
        <f t="shared" si="6"/>
        <v>2.5255643449739535E-2</v>
      </c>
      <c r="H41">
        <f t="shared" si="6"/>
        <v>1.1545437005595217E-2</v>
      </c>
      <c r="I41">
        <f t="shared" si="6"/>
        <v>5.1870803938181415E-3</v>
      </c>
      <c r="J41">
        <f t="shared" si="6"/>
        <v>2.2884178208021212E-3</v>
      </c>
      <c r="K41">
        <f t="shared" si="6"/>
        <v>9.9050920601882861E-4</v>
      </c>
      <c r="L41">
        <f t="shared" si="6"/>
        <v>4.2021602679586669E-4</v>
      </c>
      <c r="M41">
        <f t="shared" si="7"/>
        <v>1.745512726690523E-4</v>
      </c>
      <c r="N41">
        <f t="shared" si="7"/>
        <v>7.0911454521802492E-5</v>
      </c>
      <c r="O41">
        <f t="shared" si="7"/>
        <v>2.8139466080080356E-5</v>
      </c>
      <c r="P41">
        <f t="shared" si="7"/>
        <v>1.0892696547127882E-5</v>
      </c>
      <c r="Q41">
        <f t="shared" si="7"/>
        <v>4.1070823046547745E-6</v>
      </c>
      <c r="R41">
        <f t="shared" si="7"/>
        <v>1.5059301783734175E-6</v>
      </c>
      <c r="S41">
        <f t="shared" si="7"/>
        <v>5.3600904653969099E-7</v>
      </c>
      <c r="T41">
        <f t="shared" si="7"/>
        <v>1.8483070570334171E-7</v>
      </c>
      <c r="U41">
        <f t="shared" si="7"/>
        <v>6.1610235234447244E-8</v>
      </c>
      <c r="V41">
        <f t="shared" si="7"/>
        <v>1.9803289896786615E-8</v>
      </c>
      <c r="W41">
        <f t="shared" si="7"/>
        <v>6.1210168771885907E-9</v>
      </c>
      <c r="X41">
        <f t="shared" si="7"/>
        <v>1.8136346302781008E-9</v>
      </c>
      <c r="Y41">
        <f t="shared" si="7"/>
        <v>5.1329281989002855E-10</v>
      </c>
      <c r="Z41">
        <f t="shared" si="7"/>
        <v>1.3819422073962308E-10</v>
      </c>
      <c r="AA41">
        <f t="shared" si="7"/>
        <v>3.5225977835590191E-11</v>
      </c>
    </row>
    <row r="42" spans="2:27" x14ac:dyDescent="0.25">
      <c r="B42">
        <v>38</v>
      </c>
      <c r="C42">
        <f t="shared" si="6"/>
        <v>0.50666666666666671</v>
      </c>
      <c r="D42">
        <f t="shared" si="6"/>
        <v>0.25333333333333335</v>
      </c>
      <c r="E42">
        <f t="shared" si="6"/>
        <v>0.12493150684931507</v>
      </c>
      <c r="F42">
        <f t="shared" si="6"/>
        <v>6.0730593607305941E-2</v>
      </c>
      <c r="G42">
        <f t="shared" si="6"/>
        <v>2.9082256093639472E-2</v>
      </c>
      <c r="H42">
        <f t="shared" si="6"/>
        <v>1.3710206444144323E-2</v>
      </c>
      <c r="I42">
        <f t="shared" si="6"/>
        <v>6.3583566117770768E-3</v>
      </c>
      <c r="J42">
        <f t="shared" si="6"/>
        <v>2.8986625730160207E-3</v>
      </c>
      <c r="K42">
        <f t="shared" si="6"/>
        <v>1.2979086147832926E-3</v>
      </c>
      <c r="L42">
        <f t="shared" si="6"/>
        <v>5.7029317922296203E-4</v>
      </c>
      <c r="M42">
        <f t="shared" si="7"/>
        <v>2.4566475412681442E-4</v>
      </c>
      <c r="N42">
        <f t="shared" si="7"/>
        <v>1.0363981814724982E-4</v>
      </c>
      <c r="O42">
        <f t="shared" si="7"/>
        <v>4.2771988441722143E-5</v>
      </c>
      <c r="P42">
        <f t="shared" si="7"/>
        <v>1.7246769532952477E-5</v>
      </c>
      <c r="Q42">
        <f t="shared" si="7"/>
        <v>6.7856142424731057E-6</v>
      </c>
      <c r="R42">
        <f t="shared" si="7"/>
        <v>2.6011521262813572E-6</v>
      </c>
      <c r="S42">
        <f t="shared" si="7"/>
        <v>9.6992113183372661E-7</v>
      </c>
      <c r="T42">
        <f t="shared" si="7"/>
        <v>3.5117834083634923E-7</v>
      </c>
      <c r="U42">
        <f t="shared" si="7"/>
        <v>1.2322047046889449E-7</v>
      </c>
      <c r="V42">
        <f t="shared" si="7"/>
        <v>4.1806945337660623E-8</v>
      </c>
      <c r="W42">
        <f t="shared" si="7"/>
        <v>1.3682273019598024E-8</v>
      </c>
      <c r="X42">
        <f t="shared" si="7"/>
        <v>4.3073822469104882E-9</v>
      </c>
      <c r="Y42">
        <f t="shared" si="7"/>
        <v>1.3003418103880721E-9</v>
      </c>
      <c r="Z42">
        <f t="shared" si="7"/>
        <v>3.7509859915040537E-10</v>
      </c>
      <c r="AA42">
        <f t="shared" si="7"/>
        <v>1.0296824290403284E-10</v>
      </c>
    </row>
    <row r="43" spans="2:27" x14ac:dyDescent="0.25">
      <c r="B43">
        <v>39</v>
      </c>
      <c r="C43">
        <f t="shared" si="6"/>
        <v>0.51999999999999991</v>
      </c>
      <c r="D43">
        <f t="shared" si="6"/>
        <v>0.26702702702702696</v>
      </c>
      <c r="E43">
        <f t="shared" si="6"/>
        <v>0.13534246575342468</v>
      </c>
      <c r="F43">
        <f t="shared" si="6"/>
        <v>6.7671232876712339E-2</v>
      </c>
      <c r="G43">
        <f t="shared" si="6"/>
        <v>3.335905846035115E-2</v>
      </c>
      <c r="H43">
        <f t="shared" si="6"/>
        <v>1.6202971252170559E-2</v>
      </c>
      <c r="I43">
        <f t="shared" si="6"/>
        <v>7.7492471206033111E-3</v>
      </c>
      <c r="J43">
        <f t="shared" si="6"/>
        <v>3.6467045273427343E-3</v>
      </c>
      <c r="K43">
        <f t="shared" si="6"/>
        <v>1.6872811992182804E-3</v>
      </c>
      <c r="L43">
        <f t="shared" si="6"/>
        <v>7.6694599964467292E-4</v>
      </c>
      <c r="M43">
        <f t="shared" si="7"/>
        <v>3.4217590753377709E-4</v>
      </c>
      <c r="N43">
        <f t="shared" si="7"/>
        <v>1.4970195954602748E-4</v>
      </c>
      <c r="O43">
        <f t="shared" si="7"/>
        <v>6.4157982662583211E-5</v>
      </c>
      <c r="P43">
        <f t="shared" si="7"/>
        <v>2.6904960471405864E-5</v>
      </c>
      <c r="Q43">
        <f t="shared" si="7"/>
        <v>1.1026623144018796E-5</v>
      </c>
      <c r="R43">
        <f t="shared" si="7"/>
        <v>4.4106492576075183E-6</v>
      </c>
      <c r="S43">
        <f t="shared" si="7"/>
        <v>1.7194056427961514E-6</v>
      </c>
      <c r="T43">
        <f t="shared" si="7"/>
        <v>6.5218834726750566E-7</v>
      </c>
      <c r="U43">
        <f t="shared" si="7"/>
        <v>2.4027991741434421E-7</v>
      </c>
      <c r="V43">
        <f t="shared" si="7"/>
        <v>8.5814256219408644E-8</v>
      </c>
      <c r="W43">
        <f t="shared" si="7"/>
        <v>2.9644924875795712E-8</v>
      </c>
      <c r="X43">
        <f t="shared" si="7"/>
        <v>9.8816416252652379E-9</v>
      </c>
      <c r="Y43">
        <f t="shared" si="7"/>
        <v>3.1695831628209251E-9</v>
      </c>
      <c r="Z43">
        <f t="shared" si="7"/>
        <v>9.75256357791054E-10</v>
      </c>
      <c r="AA43">
        <f t="shared" si="7"/>
        <v>2.8684010523266292E-10</v>
      </c>
    </row>
    <row r="44" spans="2:27" x14ac:dyDescent="0.25">
      <c r="B44">
        <v>40</v>
      </c>
      <c r="C44">
        <f t="shared" si="6"/>
        <v>0.53333333333333321</v>
      </c>
      <c r="D44">
        <f t="shared" si="6"/>
        <v>0.28108108108108093</v>
      </c>
      <c r="E44">
        <f t="shared" si="6"/>
        <v>0.14631617919289144</v>
      </c>
      <c r="F44">
        <f t="shared" si="6"/>
        <v>7.5190258751902564E-2</v>
      </c>
      <c r="G44">
        <f t="shared" si="6"/>
        <v>3.8124638240401298E-2</v>
      </c>
      <c r="H44">
        <f t="shared" si="6"/>
        <v>1.9062319120200649E-2</v>
      </c>
      <c r="I44">
        <f t="shared" si="6"/>
        <v>9.3930268128524941E-3</v>
      </c>
      <c r="J44">
        <f t="shared" si="6"/>
        <v>4.5583806591784166E-3</v>
      </c>
      <c r="K44">
        <f t="shared" si="6"/>
        <v>2.1771370312493928E-3</v>
      </c>
      <c r="L44">
        <f t="shared" si="6"/>
        <v>1.0225946661928966E-3</v>
      </c>
      <c r="M44">
        <f t="shared" si="7"/>
        <v>4.7196676901210621E-4</v>
      </c>
      <c r="N44">
        <f t="shared" si="7"/>
        <v>2.1385994220861061E-4</v>
      </c>
      <c r="O44">
        <f t="shared" si="7"/>
        <v>9.5048863203826928E-5</v>
      </c>
      <c r="P44">
        <f t="shared" si="7"/>
        <v>4.139224687908592E-5</v>
      </c>
      <c r="Q44">
        <f t="shared" si="7"/>
        <v>1.7642597030430066E-5</v>
      </c>
      <c r="R44">
        <f t="shared" si="7"/>
        <v>7.3510820960125285E-6</v>
      </c>
      <c r="S44">
        <f t="shared" si="7"/>
        <v>2.9902706831237405E-6</v>
      </c>
      <c r="T44">
        <f t="shared" si="7"/>
        <v>1.1857969950318283E-6</v>
      </c>
      <c r="U44">
        <f t="shared" si="7"/>
        <v>4.5767603317017936E-7</v>
      </c>
      <c r="V44">
        <f t="shared" si="7"/>
        <v>1.7162851243881726E-7</v>
      </c>
      <c r="W44">
        <f t="shared" si="7"/>
        <v>6.2410368159569916E-8</v>
      </c>
      <c r="X44">
        <f t="shared" si="7"/>
        <v>2.1959203611700526E-8</v>
      </c>
      <c r="Y44">
        <f t="shared" si="7"/>
        <v>7.4578427360492367E-9</v>
      </c>
      <c r="Z44">
        <f t="shared" si="7"/>
        <v>2.4381408944776346E-9</v>
      </c>
      <c r="AA44">
        <f t="shared" si="7"/>
        <v>7.6490694728710097E-10</v>
      </c>
    </row>
    <row r="45" spans="2:27" x14ac:dyDescent="0.25">
      <c r="B45">
        <v>41</v>
      </c>
      <c r="C45">
        <f t="shared" ref="C45:L54" si="8">IFERROR((COMBIN(C$4, C$4) * COMBIN(75-C$4, $B45-C$4)) / COMBIN(75,$B45),0)</f>
        <v>0.54666666666666675</v>
      </c>
      <c r="D45">
        <f t="shared" si="8"/>
        <v>0.29549549549549542</v>
      </c>
      <c r="E45">
        <f t="shared" si="8"/>
        <v>0.15786745649759343</v>
      </c>
      <c r="F45">
        <f t="shared" si="8"/>
        <v>8.3318935373729863E-2</v>
      </c>
      <c r="G45">
        <f t="shared" si="8"/>
        <v>4.3419726884901484E-2</v>
      </c>
      <c r="H45">
        <f t="shared" si="8"/>
        <v>2.233014525509219E-2</v>
      </c>
      <c r="I45">
        <f t="shared" si="8"/>
        <v>1.1326885274322128E-2</v>
      </c>
      <c r="J45">
        <f t="shared" si="8"/>
        <v>5.6634426371610638E-3</v>
      </c>
      <c r="K45">
        <f t="shared" si="8"/>
        <v>2.7894568212882853E-3</v>
      </c>
      <c r="L45">
        <f t="shared" si="8"/>
        <v>1.3524639133518958E-3</v>
      </c>
      <c r="M45">
        <f t="shared" ref="M45:AA54" si="9">IFERROR((COMBIN(M$4, M$4) * COMBIN(75-M$4, $B45-M$4)) / COMBIN(75,$B45),0)</f>
        <v>6.4502125098321193E-4</v>
      </c>
      <c r="N45">
        <f t="shared" si="9"/>
        <v>3.0235371139838063E-4</v>
      </c>
      <c r="O45">
        <f t="shared" si="9"/>
        <v>1.3917869254846091E-4</v>
      </c>
      <c r="P45">
        <f t="shared" si="9"/>
        <v>6.2854893408982352E-5</v>
      </c>
      <c r="Q45">
        <f t="shared" si="9"/>
        <v>2.7821018394139734E-5</v>
      </c>
      <c r="R45">
        <f t="shared" si="9"/>
        <v>1.205577463746055E-5</v>
      </c>
      <c r="S45">
        <f t="shared" si="9"/>
        <v>5.1083790836697249E-6</v>
      </c>
      <c r="T45">
        <f t="shared" si="9"/>
        <v>2.1138120346219553E-6</v>
      </c>
      <c r="U45">
        <f t="shared" si="9"/>
        <v>8.5294169818078889E-7</v>
      </c>
      <c r="V45">
        <f t="shared" si="9"/>
        <v>3.3508423857102422E-7</v>
      </c>
      <c r="W45">
        <f t="shared" si="9"/>
        <v>1.2794125472711832E-7</v>
      </c>
      <c r="X45">
        <f t="shared" si="9"/>
        <v>4.7385649898932716E-8</v>
      </c>
      <c r="Y45">
        <f t="shared" si="9"/>
        <v>1.6987308454334369E-8</v>
      </c>
      <c r="Z45">
        <f t="shared" si="9"/>
        <v>5.8802221572695884E-9</v>
      </c>
      <c r="AA45">
        <f t="shared" si="9"/>
        <v>1.9600740524231961E-9</v>
      </c>
    </row>
    <row r="46" spans="2:27" x14ac:dyDescent="0.25">
      <c r="B46">
        <v>42</v>
      </c>
      <c r="C46">
        <f t="shared" si="8"/>
        <v>0.55999999999999994</v>
      </c>
      <c r="D46">
        <f t="shared" si="8"/>
        <v>0.31027027027027027</v>
      </c>
      <c r="E46">
        <f t="shared" si="8"/>
        <v>0.17001110699740829</v>
      </c>
      <c r="F46">
        <f t="shared" si="8"/>
        <v>9.2089349623596148E-2</v>
      </c>
      <c r="G46">
        <f t="shared" si="8"/>
        <v>4.9287257545023298E-2</v>
      </c>
      <c r="H46">
        <f t="shared" si="8"/>
        <v>2.6051836130940888E-2</v>
      </c>
      <c r="I46">
        <f t="shared" si="8"/>
        <v>1.3592262329186549E-2</v>
      </c>
      <c r="J46">
        <f t="shared" si="8"/>
        <v>6.9960173753166079E-3</v>
      </c>
      <c r="K46">
        <f t="shared" si="8"/>
        <v>3.5502177725487251E-3</v>
      </c>
      <c r="L46">
        <f t="shared" si="8"/>
        <v>1.7751088862743628E-3</v>
      </c>
      <c r="M46">
        <f t="shared" si="9"/>
        <v>8.7389975939660932E-4</v>
      </c>
      <c r="N46">
        <f t="shared" si="9"/>
        <v>4.2329519595773264E-4</v>
      </c>
      <c r="O46">
        <f t="shared" si="9"/>
        <v>2.0156914093225363E-4</v>
      </c>
      <c r="P46">
        <f t="shared" si="9"/>
        <v>9.4282340113473466E-5</v>
      </c>
      <c r="Q46">
        <f t="shared" si="9"/>
        <v>4.3277139724217337E-5</v>
      </c>
      <c r="R46">
        <f t="shared" si="9"/>
        <v>1.9474712875897802E-5</v>
      </c>
      <c r="S46">
        <f t="shared" si="9"/>
        <v>8.5820768605651335E-6</v>
      </c>
      <c r="T46">
        <f t="shared" si="9"/>
        <v>3.6991710605884195E-6</v>
      </c>
      <c r="U46">
        <f t="shared" si="9"/>
        <v>1.5575457097214398E-6</v>
      </c>
      <c r="V46">
        <f t="shared" si="9"/>
        <v>6.3970627363559148E-7</v>
      </c>
      <c r="W46">
        <f t="shared" si="9"/>
        <v>2.5588250945423654E-7</v>
      </c>
      <c r="X46">
        <f t="shared" si="9"/>
        <v>9.9509864787758659E-8</v>
      </c>
      <c r="Y46">
        <f t="shared" si="9"/>
        <v>3.7550892372739113E-8</v>
      </c>
      <c r="Z46">
        <f t="shared" si="9"/>
        <v>1.372051836696237E-8</v>
      </c>
      <c r="AA46">
        <f t="shared" si="9"/>
        <v>4.8425358942220136E-9</v>
      </c>
    </row>
    <row r="47" spans="2:27" x14ac:dyDescent="0.25">
      <c r="B47">
        <v>43</v>
      </c>
      <c r="C47">
        <f t="shared" si="8"/>
        <v>0.57333333333333336</v>
      </c>
      <c r="D47">
        <f t="shared" si="8"/>
        <v>0.3254054054054053</v>
      </c>
      <c r="E47">
        <f t="shared" si="8"/>
        <v>0.18276194002221399</v>
      </c>
      <c r="F47">
        <f t="shared" si="8"/>
        <v>0.10153441112345216</v>
      </c>
      <c r="G47">
        <f t="shared" si="8"/>
        <v>5.5772423011473712E-2</v>
      </c>
      <c r="H47">
        <f t="shared" si="8"/>
        <v>3.0276458206228596E-2</v>
      </c>
      <c r="I47">
        <f t="shared" si="8"/>
        <v>1.623520222652838E-2</v>
      </c>
      <c r="J47">
        <f t="shared" si="8"/>
        <v>8.595107061103259E-3</v>
      </c>
      <c r="K47">
        <f t="shared" si="8"/>
        <v>4.48998130057633E-3</v>
      </c>
      <c r="L47">
        <f t="shared" si="8"/>
        <v>2.3130206699938666E-3</v>
      </c>
      <c r="M47">
        <f t="shared" si="9"/>
        <v>1.1743028016891952E-3</v>
      </c>
      <c r="N47">
        <f t="shared" si="9"/>
        <v>5.8715140084459759E-4</v>
      </c>
      <c r="O47">
        <f t="shared" si="9"/>
        <v>2.8891576866956387E-4</v>
      </c>
      <c r="P47">
        <f t="shared" si="9"/>
        <v>1.3979795258204706E-4</v>
      </c>
      <c r="Q47">
        <f t="shared" si="9"/>
        <v>6.6461321719333844E-5</v>
      </c>
      <c r="R47">
        <f t="shared" si="9"/>
        <v>3.1015283469022459E-5</v>
      </c>
      <c r="S47">
        <f t="shared" si="9"/>
        <v>1.4193434807857733E-5</v>
      </c>
      <c r="T47">
        <f t="shared" si="9"/>
        <v>6.3625742242120864E-6</v>
      </c>
      <c r="U47">
        <f t="shared" si="9"/>
        <v>2.7906027299175815E-6</v>
      </c>
      <c r="V47">
        <f t="shared" si="9"/>
        <v>1.1959725985361062E-6</v>
      </c>
      <c r="W47">
        <f t="shared" si="9"/>
        <v>5.001339957514626E-7</v>
      </c>
      <c r="X47">
        <f t="shared" si="9"/>
        <v>2.0375829456541066E-7</v>
      </c>
      <c r="Y47">
        <f t="shared" si="9"/>
        <v>8.0734418601389125E-8</v>
      </c>
      <c r="Z47">
        <f t="shared" si="9"/>
        <v>3.1051699462072737E-8</v>
      </c>
      <c r="AA47">
        <f t="shared" si="9"/>
        <v>1.156828019175259E-8</v>
      </c>
    </row>
    <row r="48" spans="2:27" x14ac:dyDescent="0.25">
      <c r="B48">
        <v>44</v>
      </c>
      <c r="C48">
        <f t="shared" si="8"/>
        <v>0.58666666666666734</v>
      </c>
      <c r="D48">
        <f t="shared" si="8"/>
        <v>0.34090090090090125</v>
      </c>
      <c r="E48">
        <f t="shared" si="8"/>
        <v>0.19613476490188833</v>
      </c>
      <c r="F48">
        <f t="shared" si="8"/>
        <v>0.11168785223579755</v>
      </c>
      <c r="G48">
        <f t="shared" si="8"/>
        <v>6.2922733653970414E-2</v>
      </c>
      <c r="H48">
        <f t="shared" si="8"/>
        <v>3.5056951607212089E-2</v>
      </c>
      <c r="I48">
        <f t="shared" si="8"/>
        <v>1.9306726972087816E-2</v>
      </c>
      <c r="J48">
        <f t="shared" si="8"/>
        <v>1.0505130852459549E-2</v>
      </c>
      <c r="K48">
        <f t="shared" si="8"/>
        <v>5.6445479207245337E-3</v>
      </c>
      <c r="L48">
        <f t="shared" si="8"/>
        <v>2.9933208670508893E-3</v>
      </c>
      <c r="M48">
        <f t="shared" si="9"/>
        <v>1.5657370689189265E-3</v>
      </c>
      <c r="N48">
        <f t="shared" si="9"/>
        <v>8.0733317616132254E-4</v>
      </c>
      <c r="O48">
        <f t="shared" si="9"/>
        <v>4.1007399424067124E-4</v>
      </c>
      <c r="P48">
        <f t="shared" si="9"/>
        <v>2.0503699712033562E-4</v>
      </c>
      <c r="Q48">
        <f t="shared" si="9"/>
        <v>1.0083786743623062E-4</v>
      </c>
      <c r="R48">
        <f t="shared" si="9"/>
        <v>4.8738302594178142E-5</v>
      </c>
      <c r="S48">
        <f t="shared" si="9"/>
        <v>2.3130041909101488E-5</v>
      </c>
      <c r="T48">
        <f t="shared" si="9"/>
        <v>1.076743330251276E-5</v>
      </c>
      <c r="U48">
        <f t="shared" si="9"/>
        <v>4.9114608046549437E-6</v>
      </c>
      <c r="V48">
        <f t="shared" si="9"/>
        <v>2.1926164306495282E-6</v>
      </c>
      <c r="W48">
        <f t="shared" si="9"/>
        <v>9.5677807882888504E-7</v>
      </c>
      <c r="X48">
        <f t="shared" si="9"/>
        <v>4.0751658913082143E-7</v>
      </c>
      <c r="Y48">
        <f t="shared" si="9"/>
        <v>1.6915782945052965E-7</v>
      </c>
      <c r="Z48">
        <f t="shared" si="9"/>
        <v>6.8313738816560052E-8</v>
      </c>
      <c r="AA48">
        <f t="shared" si="9"/>
        <v>2.6789701496690215E-8</v>
      </c>
    </row>
    <row r="49" spans="2:27" x14ac:dyDescent="0.25">
      <c r="B49">
        <v>45</v>
      </c>
      <c r="C49">
        <f t="shared" si="8"/>
        <v>0.59999999999999876</v>
      </c>
      <c r="D49">
        <f t="shared" si="8"/>
        <v>0.35675675675675639</v>
      </c>
      <c r="E49">
        <f t="shared" si="8"/>
        <v>0.21014439096630858</v>
      </c>
      <c r="F49">
        <f t="shared" si="8"/>
        <v>0.12258422806367995</v>
      </c>
      <c r="G49">
        <f t="shared" si="8"/>
        <v>7.0788075360716615E-2</v>
      </c>
      <c r="H49">
        <f t="shared" si="8"/>
        <v>4.0450328777552329E-2</v>
      </c>
      <c r="I49">
        <f t="shared" si="8"/>
        <v>2.2863229309051318E-2</v>
      </c>
      <c r="J49">
        <f t="shared" si="8"/>
        <v>1.2776510496234562E-2</v>
      </c>
      <c r="K49">
        <f t="shared" si="8"/>
        <v>7.0556849009056543E-3</v>
      </c>
      <c r="L49">
        <f t="shared" si="8"/>
        <v>3.8485554004939926E-3</v>
      </c>
      <c r="M49">
        <f t="shared" si="9"/>
        <v>2.0722990618044579E-3</v>
      </c>
      <c r="N49">
        <f t="shared" si="9"/>
        <v>1.1009088765836178E-3</v>
      </c>
      <c r="O49">
        <f t="shared" si="9"/>
        <v>5.7666655440094343E-4</v>
      </c>
      <c r="P49">
        <f t="shared" si="9"/>
        <v>2.976343506585511E-4</v>
      </c>
      <c r="Q49">
        <f t="shared" si="9"/>
        <v>1.5125680115434569E-4</v>
      </c>
      <c r="R49">
        <f t="shared" si="9"/>
        <v>7.5628400577172847E-5</v>
      </c>
      <c r="S49">
        <f t="shared" si="9"/>
        <v>3.7173281639627328E-5</v>
      </c>
      <c r="T49">
        <f t="shared" si="9"/>
        <v>1.7945722170854572E-5</v>
      </c>
      <c r="U49">
        <f t="shared" si="9"/>
        <v>8.5006052388258522E-6</v>
      </c>
      <c r="V49">
        <f t="shared" si="9"/>
        <v>3.9467095751691461E-6</v>
      </c>
      <c r="W49">
        <f t="shared" si="9"/>
        <v>1.793958897804157E-6</v>
      </c>
      <c r="X49">
        <f t="shared" si="9"/>
        <v>7.973150656907364E-7</v>
      </c>
      <c r="Y49">
        <f t="shared" si="9"/>
        <v>3.4600465114881012E-7</v>
      </c>
      <c r="Z49">
        <f t="shared" si="9"/>
        <v>1.4638658317834273E-7</v>
      </c>
      <c r="AA49">
        <f t="shared" si="9"/>
        <v>6.027682836755289E-8</v>
      </c>
    </row>
    <row r="50" spans="2:27" x14ac:dyDescent="0.25">
      <c r="B50">
        <v>46</v>
      </c>
      <c r="C50">
        <f t="shared" si="8"/>
        <v>0.61333333333333429</v>
      </c>
      <c r="D50">
        <f t="shared" si="8"/>
        <v>0.37297297297297272</v>
      </c>
      <c r="E50">
        <f t="shared" si="8"/>
        <v>0.22480562754535369</v>
      </c>
      <c r="F50">
        <f t="shared" si="8"/>
        <v>0.13425891645069732</v>
      </c>
      <c r="G50">
        <f t="shared" si="8"/>
        <v>7.9420767477877255E-2</v>
      </c>
      <c r="H50">
        <f t="shared" si="8"/>
        <v>4.6517878094185269E-2</v>
      </c>
      <c r="I50">
        <f t="shared" si="8"/>
        <v>2.6966885851701594E-2</v>
      </c>
      <c r="J50">
        <f t="shared" si="8"/>
        <v>1.5466302179652383E-2</v>
      </c>
      <c r="K50">
        <f t="shared" si="8"/>
        <v>8.7719325795043365E-3</v>
      </c>
      <c r="L50">
        <f t="shared" si="8"/>
        <v>4.9175985672978871E-3</v>
      </c>
      <c r="M50">
        <f t="shared" si="9"/>
        <v>2.7235930526572911E-3</v>
      </c>
      <c r="N50">
        <f t="shared" si="9"/>
        <v>1.4894649506719565E-3</v>
      </c>
      <c r="O50">
        <f t="shared" si="9"/>
        <v>8.0383822734676974E-4</v>
      </c>
      <c r="P50">
        <f t="shared" si="9"/>
        <v>4.2784937907166837E-4</v>
      </c>
      <c r="Q50">
        <f t="shared" si="9"/>
        <v>2.2444557590644868E-4</v>
      </c>
      <c r="R50">
        <f t="shared" si="9"/>
        <v>1.159635475516652E-4</v>
      </c>
      <c r="S50">
        <f t="shared" si="9"/>
        <v>5.896451570423655E-5</v>
      </c>
      <c r="T50">
        <f t="shared" si="9"/>
        <v>2.9482257852118279E-5</v>
      </c>
      <c r="U50">
        <f t="shared" si="9"/>
        <v>1.4482512629110733E-5</v>
      </c>
      <c r="V50">
        <f t="shared" si="9"/>
        <v>6.9826400176069597E-6</v>
      </c>
      <c r="W50">
        <f t="shared" si="9"/>
        <v>3.3008843719596534E-6</v>
      </c>
      <c r="X50">
        <f t="shared" si="9"/>
        <v>1.5281872092405803E-6</v>
      </c>
      <c r="Y50">
        <f t="shared" si="9"/>
        <v>6.920093022976213E-7</v>
      </c>
      <c r="Z50">
        <f t="shared" si="9"/>
        <v>3.0608103755471711E-7</v>
      </c>
      <c r="AA50">
        <f t="shared" si="9"/>
        <v>1.3203495737654461E-7</v>
      </c>
    </row>
    <row r="51" spans="2:27" x14ac:dyDescent="0.25">
      <c r="B51">
        <v>47</v>
      </c>
      <c r="C51">
        <f t="shared" si="8"/>
        <v>0.62666666666666693</v>
      </c>
      <c r="D51">
        <f t="shared" si="8"/>
        <v>0.38954954954955023</v>
      </c>
      <c r="E51">
        <f t="shared" si="8"/>
        <v>0.24013328396890041</v>
      </c>
      <c r="F51">
        <f t="shared" si="8"/>
        <v>0.14674811798099485</v>
      </c>
      <c r="G51">
        <f t="shared" si="8"/>
        <v>8.8875620749053197E-2</v>
      </c>
      <c r="H51">
        <f t="shared" si="8"/>
        <v>5.3325372449431897E-2</v>
      </c>
      <c r="I51">
        <f t="shared" si="8"/>
        <v>3.1686090875749397E-2</v>
      </c>
      <c r="J51">
        <f t="shared" si="8"/>
        <v>1.8638876985734933E-2</v>
      </c>
      <c r="K51">
        <f t="shared" si="8"/>
        <v>1.084949555886063E-2</v>
      </c>
      <c r="L51">
        <f t="shared" si="8"/>
        <v>6.2466792611621828E-3</v>
      </c>
      <c r="M51">
        <f t="shared" si="9"/>
        <v>3.5558020409692426E-3</v>
      </c>
      <c r="N51">
        <f t="shared" si="9"/>
        <v>2.0001386480451989E-3</v>
      </c>
      <c r="O51">
        <f t="shared" si="9"/>
        <v>1.1111881378028884E-3</v>
      </c>
      <c r="P51">
        <f t="shared" si="9"/>
        <v>6.0936123685964821E-4</v>
      </c>
      <c r="Q51">
        <f t="shared" si="9"/>
        <v>3.2965443961259706E-4</v>
      </c>
      <c r="R51">
        <f t="shared" si="9"/>
        <v>1.7581570112671822E-4</v>
      </c>
      <c r="S51">
        <f t="shared" si="9"/>
        <v>9.2377741269970617E-5</v>
      </c>
      <c r="T51">
        <f t="shared" si="9"/>
        <v>4.7781590312053778E-5</v>
      </c>
      <c r="U51">
        <f t="shared" si="9"/>
        <v>2.4309931913150148E-5</v>
      </c>
      <c r="V51">
        <f t="shared" si="9"/>
        <v>1.2154965956575075E-5</v>
      </c>
      <c r="W51">
        <f t="shared" si="9"/>
        <v>5.9669832877732189E-6</v>
      </c>
      <c r="X51">
        <f t="shared" si="9"/>
        <v>2.8729919533722907E-6</v>
      </c>
      <c r="Y51">
        <f t="shared" si="9"/>
        <v>1.355184883666175E-6</v>
      </c>
      <c r="Z51">
        <f t="shared" si="9"/>
        <v>6.2546994630746535E-7</v>
      </c>
      <c r="AA51">
        <f t="shared" si="9"/>
        <v>2.8207468166807259E-7</v>
      </c>
    </row>
    <row r="52" spans="2:27" x14ac:dyDescent="0.25">
      <c r="B52">
        <v>48</v>
      </c>
      <c r="C52">
        <f t="shared" si="8"/>
        <v>0.63999999999999924</v>
      </c>
      <c r="D52">
        <f t="shared" si="8"/>
        <v>0.40648648648648616</v>
      </c>
      <c r="E52">
        <f t="shared" si="8"/>
        <v>0.25614216956682717</v>
      </c>
      <c r="F52">
        <f t="shared" si="8"/>
        <v>0.16008885597926673</v>
      </c>
      <c r="G52">
        <f t="shared" si="8"/>
        <v>9.9209995254756947E-2</v>
      </c>
      <c r="H52">
        <f t="shared" si="8"/>
        <v>6.0943282799350677E-2</v>
      </c>
      <c r="I52">
        <f t="shared" si="8"/>
        <v>3.7095911269169973E-2</v>
      </c>
      <c r="J52">
        <f t="shared" si="8"/>
        <v>2.2366652382881904E-2</v>
      </c>
      <c r="K52">
        <f t="shared" si="8"/>
        <v>1.3353225303213069E-2</v>
      </c>
      <c r="L52">
        <f t="shared" si="8"/>
        <v>7.8905422246259033E-3</v>
      </c>
      <c r="M52">
        <f t="shared" si="9"/>
        <v>4.6129323774736063E-3</v>
      </c>
      <c r="N52">
        <f t="shared" si="9"/>
        <v>2.666851530726929E-3</v>
      </c>
      <c r="O52">
        <f t="shared" si="9"/>
        <v>1.5239151604153876E-3</v>
      </c>
      <c r="P52">
        <f t="shared" si="9"/>
        <v>8.602746873312676E-4</v>
      </c>
      <c r="Q52">
        <f t="shared" si="9"/>
        <v>4.7949736670923091E-4</v>
      </c>
      <c r="R52">
        <f t="shared" si="9"/>
        <v>2.637235516900773E-4</v>
      </c>
      <c r="S52">
        <f t="shared" si="9"/>
        <v>1.4303650261156717E-4</v>
      </c>
      <c r="T52">
        <f t="shared" si="9"/>
        <v>7.6450544499285939E-5</v>
      </c>
      <c r="U52">
        <f t="shared" si="9"/>
        <v>4.0237128683834714E-5</v>
      </c>
      <c r="V52">
        <f t="shared" si="9"/>
        <v>2.0837084496985818E-5</v>
      </c>
      <c r="W52">
        <f t="shared" si="9"/>
        <v>1.0607970289374605E-5</v>
      </c>
      <c r="X52">
        <f t="shared" si="9"/>
        <v>5.3039851446873027E-6</v>
      </c>
      <c r="Y52">
        <f t="shared" si="9"/>
        <v>2.6019549766390541E-6</v>
      </c>
      <c r="Z52">
        <f t="shared" si="9"/>
        <v>1.2509398926149299E-6</v>
      </c>
      <c r="AA52">
        <f t="shared" si="9"/>
        <v>5.8867759652467287E-7</v>
      </c>
    </row>
    <row r="53" spans="2:27" x14ac:dyDescent="0.25">
      <c r="B53">
        <v>49</v>
      </c>
      <c r="C53">
        <f t="shared" si="8"/>
        <v>0.65333333333333377</v>
      </c>
      <c r="D53">
        <f t="shared" si="8"/>
        <v>0.42378378378378362</v>
      </c>
      <c r="E53">
        <f t="shared" si="8"/>
        <v>0.27284709366901144</v>
      </c>
      <c r="F53">
        <f t="shared" si="8"/>
        <v>0.17431897651075753</v>
      </c>
      <c r="G53">
        <f t="shared" si="8"/>
        <v>0.1104838583518884</v>
      </c>
      <c r="H53">
        <f t="shared" si="8"/>
        <v>6.9446996678329917E-2</v>
      </c>
      <c r="I53">
        <f t="shared" si="8"/>
        <v>4.3278563147365001E-2</v>
      </c>
      <c r="J53">
        <f t="shared" si="8"/>
        <v>2.6730877238078384E-2</v>
      </c>
      <c r="K53">
        <f t="shared" si="8"/>
        <v>1.635770099643603E-2</v>
      </c>
      <c r="L53">
        <f t="shared" si="8"/>
        <v>9.9137581796581945E-3</v>
      </c>
      <c r="M53">
        <f t="shared" si="9"/>
        <v>5.9482549077949157E-3</v>
      </c>
      <c r="N53">
        <f t="shared" si="9"/>
        <v>3.5317763515032323E-3</v>
      </c>
      <c r="O53">
        <f t="shared" si="9"/>
        <v>2.0742178572320572E-3</v>
      </c>
      <c r="P53">
        <f t="shared" si="9"/>
        <v>1.204384562263775E-3</v>
      </c>
      <c r="Q53">
        <f t="shared" si="9"/>
        <v>6.9104032261036298E-4</v>
      </c>
      <c r="R53">
        <f t="shared" si="9"/>
        <v>3.9158951614587216E-4</v>
      </c>
      <c r="S53">
        <f t="shared" si="9"/>
        <v>2.1902464462396262E-4</v>
      </c>
      <c r="T53">
        <f t="shared" si="9"/>
        <v>1.2084118324080684E-4</v>
      </c>
      <c r="U53">
        <f t="shared" si="9"/>
        <v>6.5720643516930079E-5</v>
      </c>
      <c r="V53">
        <f t="shared" si="9"/>
        <v>3.5207487598355393E-5</v>
      </c>
      <c r="W53">
        <f t="shared" si="9"/>
        <v>1.8563948006405559E-5</v>
      </c>
      <c r="X53">
        <f t="shared" si="9"/>
        <v>9.6257508181362219E-6</v>
      </c>
      <c r="Y53">
        <f t="shared" si="9"/>
        <v>4.9036843790505293E-6</v>
      </c>
      <c r="Z53">
        <f t="shared" si="9"/>
        <v>2.4518421895252646E-6</v>
      </c>
      <c r="AA53">
        <f t="shared" si="9"/>
        <v>1.2018834262378747E-6</v>
      </c>
    </row>
    <row r="54" spans="2:27" x14ac:dyDescent="0.25">
      <c r="B54">
        <v>50</v>
      </c>
      <c r="C54">
        <f t="shared" si="8"/>
        <v>0.66666666666666685</v>
      </c>
      <c r="D54">
        <f t="shared" si="8"/>
        <v>0.44144144144144187</v>
      </c>
      <c r="E54">
        <f t="shared" si="8"/>
        <v>0.29026286560533132</v>
      </c>
      <c r="F54">
        <f t="shared" si="8"/>
        <v>0.18947714838125801</v>
      </c>
      <c r="G54">
        <f t="shared" si="8"/>
        <v>0.12275984261320956</v>
      </c>
      <c r="H54">
        <f t="shared" si="8"/>
        <v>7.8917041679920308E-2</v>
      </c>
      <c r="I54">
        <f t="shared" si="8"/>
        <v>5.0323910636470966E-2</v>
      </c>
      <c r="J54">
        <f t="shared" si="8"/>
        <v>3.1822472902474273E-2</v>
      </c>
      <c r="K54">
        <f t="shared" si="8"/>
        <v>1.9948415849312232E-2</v>
      </c>
      <c r="L54">
        <f t="shared" si="8"/>
        <v>1.2392197724572755E-2</v>
      </c>
      <c r="M54">
        <f t="shared" si="9"/>
        <v>7.6259678305063052E-3</v>
      </c>
      <c r="N54">
        <f t="shared" si="9"/>
        <v>4.6470741467147794E-3</v>
      </c>
      <c r="O54">
        <f t="shared" si="9"/>
        <v>2.8029971043676449E-3</v>
      </c>
      <c r="P54">
        <f t="shared" si="9"/>
        <v>1.6727563364774662E-3</v>
      </c>
      <c r="Q54">
        <f t="shared" si="9"/>
        <v>9.8720046087194709E-4</v>
      </c>
      <c r="R54">
        <f t="shared" si="9"/>
        <v>5.7586693550863602E-4</v>
      </c>
      <c r="S54">
        <f t="shared" si="9"/>
        <v>3.3185552215751887E-4</v>
      </c>
      <c r="T54">
        <f t="shared" si="9"/>
        <v>1.8881434881376093E-4</v>
      </c>
      <c r="U54">
        <f t="shared" si="9"/>
        <v>1.0600103793053234E-4</v>
      </c>
      <c r="V54">
        <f t="shared" si="9"/>
        <v>5.8679145997259013E-5</v>
      </c>
      <c r="W54">
        <f t="shared" si="9"/>
        <v>3.200680690759582E-5</v>
      </c>
      <c r="X54">
        <f t="shared" si="9"/>
        <v>1.7188840746671822E-5</v>
      </c>
      <c r="Y54">
        <f t="shared" si="9"/>
        <v>9.0808969982417221E-6</v>
      </c>
      <c r="Z54">
        <f t="shared" si="9"/>
        <v>4.7150811337024334E-6</v>
      </c>
      <c r="AA54">
        <f t="shared" si="9"/>
        <v>2.403766852475749E-6</v>
      </c>
    </row>
    <row r="55" spans="2:27" x14ac:dyDescent="0.25">
      <c r="B55">
        <v>51</v>
      </c>
      <c r="C55">
        <f t="shared" ref="C55:L64" si="10">IFERROR((COMBIN(C$4, C$4) * COMBIN(75-C$4, $B55-C$4)) / COMBIN(75,$B55),0)</f>
        <v>0.67999999999999949</v>
      </c>
      <c r="D55">
        <f t="shared" si="10"/>
        <v>0.45945945945945921</v>
      </c>
      <c r="E55">
        <f t="shared" si="10"/>
        <v>0.30840429470566461</v>
      </c>
      <c r="F55">
        <f t="shared" si="10"/>
        <v>0.20560286313710954</v>
      </c>
      <c r="G55">
        <f t="shared" si="10"/>
        <v>0.13610330376681901</v>
      </c>
      <c r="H55">
        <f t="shared" si="10"/>
        <v>8.9439313903909745E-2</v>
      </c>
      <c r="I55">
        <f t="shared" si="10"/>
        <v>5.8329987328636687E-2</v>
      </c>
      <c r="J55">
        <f t="shared" si="10"/>
        <v>3.7742932977353191E-2</v>
      </c>
      <c r="K55">
        <f t="shared" si="10"/>
        <v>2.4223076388450549E-2</v>
      </c>
      <c r="L55">
        <f t="shared" si="10"/>
        <v>1.541468497446853E-2</v>
      </c>
      <c r="M55">
        <f t="shared" ref="M55:AA64" si="11">IFERROR((COMBIN(M$4, M$4) * COMBIN(75-M$4, $B55-M$4)) / COMBIN(75,$B55),0)</f>
        <v>9.7231089838955374E-3</v>
      </c>
      <c r="N55">
        <f t="shared" si="11"/>
        <v>6.0769431149347054E-3</v>
      </c>
      <c r="O55">
        <f t="shared" si="11"/>
        <v>3.7619171663881516E-3</v>
      </c>
      <c r="P55">
        <f t="shared" si="11"/>
        <v>2.3056911664959641E-3</v>
      </c>
      <c r="Q55">
        <f t="shared" si="11"/>
        <v>1.3985339862352573E-3</v>
      </c>
      <c r="R55">
        <f t="shared" si="11"/>
        <v>8.3912039174115444E-4</v>
      </c>
      <c r="S55">
        <f t="shared" si="11"/>
        <v>4.977832832362782E-4</v>
      </c>
      <c r="T55">
        <f t="shared" si="11"/>
        <v>2.9180399362126641E-4</v>
      </c>
      <c r="U55">
        <f t="shared" si="11"/>
        <v>1.6893915420178592E-4</v>
      </c>
      <c r="V55">
        <f t="shared" si="11"/>
        <v>9.6536659543877573E-5</v>
      </c>
      <c r="W55">
        <f t="shared" si="11"/>
        <v>5.4411571742912852E-5</v>
      </c>
      <c r="X55">
        <f t="shared" si="11"/>
        <v>3.0228650968284915E-5</v>
      </c>
      <c r="Y55">
        <f t="shared" si="11"/>
        <v>1.65402052467974E-5</v>
      </c>
      <c r="Z55">
        <f t="shared" si="11"/>
        <v>8.9062643636601429E-6</v>
      </c>
      <c r="AA55">
        <f t="shared" si="11"/>
        <v>4.7150811337024292E-6</v>
      </c>
    </row>
    <row r="56" spans="2:27" x14ac:dyDescent="0.25">
      <c r="B56">
        <v>52</v>
      </c>
      <c r="C56">
        <f t="shared" si="10"/>
        <v>0.69333333333333347</v>
      </c>
      <c r="D56">
        <f t="shared" si="10"/>
        <v>0.47783783783783762</v>
      </c>
      <c r="E56">
        <f t="shared" si="10"/>
        <v>0.32728619029988881</v>
      </c>
      <c r="F56">
        <f t="shared" si="10"/>
        <v>0.22273643506520227</v>
      </c>
      <c r="G56">
        <f t="shared" si="10"/>
        <v>0.15058237863562957</v>
      </c>
      <c r="H56">
        <f t="shared" si="10"/>
        <v>0.101105311369637</v>
      </c>
      <c r="I56">
        <f t="shared" si="10"/>
        <v>6.740354091309142E-2</v>
      </c>
      <c r="J56">
        <f t="shared" si="10"/>
        <v>4.4605284427781014E-2</v>
      </c>
      <c r="K56">
        <f t="shared" si="10"/>
        <v>2.9293022609289052E-2</v>
      </c>
      <c r="L56">
        <f t="shared" si="10"/>
        <v>1.9084848063627709E-2</v>
      </c>
      <c r="M56">
        <f t="shared" si="11"/>
        <v>1.2331747979574826E-2</v>
      </c>
      <c r="N56">
        <f t="shared" si="11"/>
        <v>7.9000260494151257E-3</v>
      </c>
      <c r="O56">
        <f t="shared" si="11"/>
        <v>5.0158895551842032E-3</v>
      </c>
      <c r="P56">
        <f t="shared" si="11"/>
        <v>3.1551563330997415E-3</v>
      </c>
      <c r="Q56">
        <f t="shared" si="11"/>
        <v>1.9655072238981995E-3</v>
      </c>
      <c r="R56">
        <f t="shared" si="11"/>
        <v>1.2120627880705566E-3</v>
      </c>
      <c r="S56">
        <f t="shared" si="11"/>
        <v>7.3956373509389899E-4</v>
      </c>
      <c r="T56">
        <f t="shared" si="11"/>
        <v>4.4628846083252539E-4</v>
      </c>
      <c r="U56">
        <f t="shared" si="11"/>
        <v>2.6620715207554131E-4</v>
      </c>
      <c r="V56">
        <f t="shared" si="11"/>
        <v>1.5687207175880125E-4</v>
      </c>
      <c r="W56">
        <f t="shared" si="11"/>
        <v>9.1271023568757014E-5</v>
      </c>
      <c r="X56">
        <f t="shared" si="11"/>
        <v>5.2396328345027197E-5</v>
      </c>
      <c r="Y56">
        <f t="shared" si="11"/>
        <v>2.9658299063222943E-5</v>
      </c>
      <c r="Z56">
        <f t="shared" si="11"/>
        <v>1.6540205246797403E-5</v>
      </c>
      <c r="AA56">
        <f t="shared" si="11"/>
        <v>9.080896998241717E-6</v>
      </c>
    </row>
    <row r="57" spans="2:27" x14ac:dyDescent="0.25">
      <c r="B57">
        <v>53</v>
      </c>
      <c r="C57">
        <f t="shared" si="10"/>
        <v>0.70666666666666711</v>
      </c>
      <c r="D57">
        <f t="shared" si="10"/>
        <v>0.49657657657657706</v>
      </c>
      <c r="E57">
        <f t="shared" si="10"/>
        <v>0.34692336171788235</v>
      </c>
      <c r="F57">
        <f t="shared" si="10"/>
        <v>0.24091900119297391</v>
      </c>
      <c r="G57">
        <f t="shared" si="10"/>
        <v>0.16626804307684123</v>
      </c>
      <c r="H57">
        <f t="shared" si="10"/>
        <v>0.11401237239554816</v>
      </c>
      <c r="I57">
        <f t="shared" si="10"/>
        <v>7.7660601486822689E-2</v>
      </c>
      <c r="J57">
        <f t="shared" si="10"/>
        <v>5.2535112770497758E-2</v>
      </c>
      <c r="K57">
        <f t="shared" si="10"/>
        <v>3.5284777233916355E-2</v>
      </c>
      <c r="L57">
        <f t="shared" si="10"/>
        <v>2.3523184822610919E-2</v>
      </c>
      <c r="M57">
        <f t="shared" si="11"/>
        <v>1.5561491498034912E-2</v>
      </c>
      <c r="N57">
        <f t="shared" si="11"/>
        <v>1.0212228795585412E-2</v>
      </c>
      <c r="O57">
        <f t="shared" si="11"/>
        <v>6.6460536606190793E-3</v>
      </c>
      <c r="P57">
        <f t="shared" si="11"/>
        <v>4.2877765552381125E-3</v>
      </c>
      <c r="Q57">
        <f t="shared" si="11"/>
        <v>2.7413653385948591E-3</v>
      </c>
      <c r="R57">
        <f t="shared" si="11"/>
        <v>1.7361980477767441E-3</v>
      </c>
      <c r="S57">
        <f t="shared" si="11"/>
        <v>1.0888021655549075E-3</v>
      </c>
      <c r="T57">
        <f t="shared" si="11"/>
        <v>6.7580824068925311E-4</v>
      </c>
      <c r="U57">
        <f t="shared" si="11"/>
        <v>4.1496997235305019E-4</v>
      </c>
      <c r="V57">
        <f t="shared" si="11"/>
        <v>2.5194605464292329E-4</v>
      </c>
      <c r="W57">
        <f t="shared" si="11"/>
        <v>1.5116763278575404E-4</v>
      </c>
      <c r="X57">
        <f t="shared" si="11"/>
        <v>8.9580819428594917E-5</v>
      </c>
      <c r="Y57">
        <f t="shared" si="11"/>
        <v>5.2396328345027238E-5</v>
      </c>
      <c r="Z57">
        <f t="shared" si="11"/>
        <v>3.0228650968284945E-5</v>
      </c>
      <c r="AA57">
        <f t="shared" si="11"/>
        <v>1.7188840746671822E-5</v>
      </c>
    </row>
    <row r="58" spans="2:27" x14ac:dyDescent="0.25">
      <c r="B58">
        <v>54</v>
      </c>
      <c r="C58">
        <f t="shared" si="10"/>
        <v>0.71999999999999964</v>
      </c>
      <c r="D58">
        <f t="shared" si="10"/>
        <v>0.51567567567567574</v>
      </c>
      <c r="E58">
        <f t="shared" si="10"/>
        <v>0.36733061828952251</v>
      </c>
      <c r="F58">
        <f t="shared" si="10"/>
        <v>0.26019252128841164</v>
      </c>
      <c r="G58">
        <f t="shared" si="10"/>
        <v>0.18323416992141667</v>
      </c>
      <c r="H58">
        <f t="shared" si="10"/>
        <v>0.12826391894499176</v>
      </c>
      <c r="I58">
        <f t="shared" si="10"/>
        <v>8.922707404868982E-2</v>
      </c>
      <c r="J58">
        <f t="shared" si="10"/>
        <v>6.1671654121888575E-2</v>
      </c>
      <c r="K58">
        <f t="shared" si="10"/>
        <v>4.2341732680699656E-2</v>
      </c>
      <c r="L58">
        <f t="shared" si="10"/>
        <v>2.8869363191386093E-2</v>
      </c>
      <c r="M58">
        <f t="shared" si="11"/>
        <v>1.9542338160322904E-2</v>
      </c>
      <c r="N58">
        <f t="shared" si="11"/>
        <v>1.3130008451466949E-2</v>
      </c>
      <c r="O58">
        <f t="shared" si="11"/>
        <v>8.7533389676446322E-3</v>
      </c>
      <c r="P58">
        <f t="shared" si="11"/>
        <v>5.7884983495714521E-3</v>
      </c>
      <c r="Q58">
        <f t="shared" si="11"/>
        <v>3.7957366226698025E-3</v>
      </c>
      <c r="R58">
        <f t="shared" si="11"/>
        <v>2.4672288047353722E-3</v>
      </c>
      <c r="S58">
        <f t="shared" si="11"/>
        <v>1.5890626199990532E-3</v>
      </c>
      <c r="T58">
        <f t="shared" si="11"/>
        <v>1.013712361033879E-3</v>
      </c>
      <c r="U58">
        <f t="shared" si="11"/>
        <v>6.4023938591613414E-4</v>
      </c>
      <c r="V58">
        <f t="shared" si="11"/>
        <v>4.0014961619758393E-4</v>
      </c>
      <c r="W58">
        <f t="shared" si="11"/>
        <v>2.4736521728577904E-4</v>
      </c>
      <c r="X58">
        <f t="shared" si="11"/>
        <v>1.5116763278575393E-4</v>
      </c>
      <c r="Y58">
        <f t="shared" si="11"/>
        <v>9.1271023568757027E-5</v>
      </c>
      <c r="Z58">
        <f t="shared" si="11"/>
        <v>5.4411571742912865E-5</v>
      </c>
      <c r="AA58">
        <f t="shared" si="11"/>
        <v>3.2006806907595799E-5</v>
      </c>
    </row>
    <row r="59" spans="2:27" x14ac:dyDescent="0.25">
      <c r="B59">
        <v>55</v>
      </c>
      <c r="C59">
        <f t="shared" si="10"/>
        <v>0.73333333333333328</v>
      </c>
      <c r="D59">
        <f t="shared" si="10"/>
        <v>0.53513513513513478</v>
      </c>
      <c r="E59">
        <f t="shared" si="10"/>
        <v>0.38852276934468716</v>
      </c>
      <c r="F59">
        <f t="shared" si="10"/>
        <v>0.2805997778600518</v>
      </c>
      <c r="G59">
        <f t="shared" si="10"/>
        <v>0.20155758691355827</v>
      </c>
      <c r="H59">
        <f t="shared" si="10"/>
        <v>0.14396970493825592</v>
      </c>
      <c r="I59">
        <f t="shared" si="10"/>
        <v>0.10223935568079051</v>
      </c>
      <c r="J59">
        <f t="shared" si="10"/>
        <v>7.2168956951146168E-2</v>
      </c>
      <c r="K59">
        <f t="shared" si="10"/>
        <v>5.0625984726923451E-2</v>
      </c>
      <c r="L59">
        <f t="shared" si="10"/>
        <v>3.5284777233916376E-2</v>
      </c>
      <c r="M59">
        <f t="shared" si="11"/>
        <v>2.4427922700403611E-2</v>
      </c>
      <c r="N59">
        <f t="shared" si="11"/>
        <v>1.6794196856527492E-2</v>
      </c>
      <c r="O59">
        <f t="shared" si="11"/>
        <v>1.1462705790963207E-2</v>
      </c>
      <c r="P59">
        <f t="shared" si="11"/>
        <v>7.7650587616202374E-3</v>
      </c>
      <c r="Q59">
        <f t="shared" si="11"/>
        <v>5.2191378561709809E-3</v>
      </c>
      <c r="R59">
        <f t="shared" si="11"/>
        <v>3.4794252374473183E-3</v>
      </c>
      <c r="S59">
        <f t="shared" si="11"/>
        <v>2.2999590552617872E-3</v>
      </c>
      <c r="T59">
        <f t="shared" si="11"/>
        <v>1.5068697258611707E-3</v>
      </c>
      <c r="U59">
        <f t="shared" si="11"/>
        <v>9.781435062607602E-4</v>
      </c>
      <c r="V59">
        <f t="shared" si="11"/>
        <v>6.2880653973906029E-4</v>
      </c>
      <c r="W59">
        <f t="shared" si="11"/>
        <v>4.0014961619758382E-4</v>
      </c>
      <c r="X59">
        <f t="shared" si="11"/>
        <v>2.5194605464292307E-4</v>
      </c>
      <c r="Y59">
        <f t="shared" si="11"/>
        <v>1.5687207175880122E-4</v>
      </c>
      <c r="Z59">
        <f t="shared" si="11"/>
        <v>9.65366595438776E-5</v>
      </c>
      <c r="AA59">
        <f t="shared" si="11"/>
        <v>5.8679145997258959E-5</v>
      </c>
    </row>
    <row r="60" spans="2:27" x14ac:dyDescent="0.25">
      <c r="B60">
        <v>56</v>
      </c>
      <c r="C60">
        <f t="shared" si="10"/>
        <v>0.7466666666666667</v>
      </c>
      <c r="D60">
        <f t="shared" si="10"/>
        <v>0.55495495495495495</v>
      </c>
      <c r="E60">
        <f t="shared" si="10"/>
        <v>0.41051462421325419</v>
      </c>
      <c r="F60">
        <f t="shared" si="10"/>
        <v>0.30218437615697896</v>
      </c>
      <c r="G60">
        <f t="shared" si="10"/>
        <v>0.22131813465018177</v>
      </c>
      <c r="H60">
        <f t="shared" si="10"/>
        <v>0.16124606953084664</v>
      </c>
      <c r="I60">
        <f t="shared" si="10"/>
        <v>0.11684497792090338</v>
      </c>
      <c r="J60">
        <f t="shared" si="10"/>
        <v>8.4197116443003969E-2</v>
      </c>
      <c r="K60">
        <f t="shared" si="10"/>
        <v>6.0320322227823672E-2</v>
      </c>
      <c r="L60">
        <f t="shared" si="10"/>
        <v>4.2955380980419906E-2</v>
      </c>
      <c r="M60">
        <f t="shared" si="11"/>
        <v>3.0399192693835651E-2</v>
      </c>
      <c r="N60">
        <f t="shared" si="11"/>
        <v>2.1374432362853166E-2</v>
      </c>
      <c r="O60">
        <f t="shared" si="11"/>
        <v>1.4928174983579996E-2</v>
      </c>
      <c r="P60">
        <f t="shared" si="11"/>
        <v>1.0353411682160319E-2</v>
      </c>
      <c r="Q60">
        <f t="shared" si="11"/>
        <v>7.1285785352579248E-3</v>
      </c>
      <c r="R60">
        <f t="shared" si="11"/>
        <v>4.8711953324262489E-3</v>
      </c>
      <c r="S60">
        <f t="shared" si="11"/>
        <v>3.302505310119489E-3</v>
      </c>
      <c r="T60">
        <f t="shared" si="11"/>
        <v>2.2206501223217259E-3</v>
      </c>
      <c r="U60">
        <f t="shared" si="11"/>
        <v>1.4804334148811507E-3</v>
      </c>
      <c r="V60">
        <f t="shared" si="11"/>
        <v>9.7814350626076042E-4</v>
      </c>
      <c r="W60">
        <f t="shared" si="11"/>
        <v>6.4023938591613414E-4</v>
      </c>
      <c r="X60">
        <f t="shared" si="11"/>
        <v>4.1496997235304997E-4</v>
      </c>
      <c r="Y60">
        <f t="shared" si="11"/>
        <v>2.6620715207554136E-4</v>
      </c>
      <c r="Z60">
        <f t="shared" si="11"/>
        <v>1.6893915420178595E-4</v>
      </c>
      <c r="AA60">
        <f t="shared" si="11"/>
        <v>1.0600103793053229E-4</v>
      </c>
    </row>
    <row r="61" spans="2:27" x14ac:dyDescent="0.25">
      <c r="B61">
        <v>57</v>
      </c>
      <c r="C61">
        <f t="shared" si="10"/>
        <v>0.76</v>
      </c>
      <c r="D61">
        <f t="shared" si="10"/>
        <v>0.57513513513513514</v>
      </c>
      <c r="E61">
        <f t="shared" si="10"/>
        <v>0.43332099222510179</v>
      </c>
      <c r="F61">
        <f t="shared" si="10"/>
        <v>0.32499074416882623</v>
      </c>
      <c r="G61">
        <f t="shared" si="10"/>
        <v>0.24259872452039155</v>
      </c>
      <c r="H61">
        <f t="shared" si="10"/>
        <v>0.18021619535800512</v>
      </c>
      <c r="I61">
        <f t="shared" si="10"/>
        <v>0.13320327482982983</v>
      </c>
      <c r="J61">
        <f t="shared" si="10"/>
        <v>9.7943584433698411E-2</v>
      </c>
      <c r="K61">
        <f t="shared" si="10"/>
        <v>7.1630382645540669E-2</v>
      </c>
      <c r="L61">
        <f t="shared" si="10"/>
        <v>5.2094823742211346E-2</v>
      </c>
      <c r="M61">
        <f t="shared" si="11"/>
        <v>3.7668564859752833E-2</v>
      </c>
      <c r="N61">
        <f t="shared" si="11"/>
        <v>2.7074280992947373E-2</v>
      </c>
      <c r="O61">
        <f t="shared" si="11"/>
        <v>1.9338772137819531E-2</v>
      </c>
      <c r="P61">
        <f t="shared" si="11"/>
        <v>1.3724289904259026E-2</v>
      </c>
      <c r="Q61">
        <f t="shared" si="11"/>
        <v>9.6744994407071822E-3</v>
      </c>
      <c r="R61">
        <f t="shared" si="11"/>
        <v>6.7721496084950277E-3</v>
      </c>
      <c r="S61">
        <f t="shared" si="11"/>
        <v>4.7060700669202737E-3</v>
      </c>
      <c r="T61">
        <f t="shared" si="11"/>
        <v>3.2455655633932905E-3</v>
      </c>
      <c r="U61">
        <f t="shared" si="11"/>
        <v>2.2206501223217259E-3</v>
      </c>
      <c r="V61">
        <f t="shared" si="11"/>
        <v>1.506869725861171E-3</v>
      </c>
      <c r="W61">
        <f t="shared" si="11"/>
        <v>1.0137123610338787E-3</v>
      </c>
      <c r="X61">
        <f t="shared" si="11"/>
        <v>6.7580824068925267E-4</v>
      </c>
      <c r="Y61">
        <f t="shared" si="11"/>
        <v>4.4628846083252533E-4</v>
      </c>
      <c r="Z61">
        <f t="shared" si="11"/>
        <v>2.9180399362126647E-4</v>
      </c>
      <c r="AA61">
        <f t="shared" si="11"/>
        <v>1.8881434881376077E-4</v>
      </c>
    </row>
    <row r="62" spans="2:27" x14ac:dyDescent="0.25">
      <c r="B62">
        <v>58</v>
      </c>
      <c r="C62">
        <f t="shared" si="10"/>
        <v>0.77333333333333354</v>
      </c>
      <c r="D62">
        <f t="shared" si="10"/>
        <v>0.59567567567567581</v>
      </c>
      <c r="E62">
        <f t="shared" si="10"/>
        <v>0.45695668271010748</v>
      </c>
      <c r="F62">
        <f t="shared" si="10"/>
        <v>0.34906413262577657</v>
      </c>
      <c r="G62">
        <f t="shared" si="10"/>
        <v>0.26548539664495674</v>
      </c>
      <c r="H62">
        <f t="shared" si="10"/>
        <v>0.20101037174546735</v>
      </c>
      <c r="I62">
        <f t="shared" si="10"/>
        <v>0.15148607725745364</v>
      </c>
      <c r="J62">
        <f t="shared" si="10"/>
        <v>0.11361455794309018</v>
      </c>
      <c r="K62">
        <f t="shared" si="10"/>
        <v>8.4786983539619554E-2</v>
      </c>
      <c r="L62">
        <f t="shared" si="10"/>
        <v>6.2947912021838789E-2</v>
      </c>
      <c r="M62">
        <f t="shared" si="11"/>
        <v>4.6484611954588605E-2</v>
      </c>
      <c r="N62">
        <f t="shared" si="11"/>
        <v>3.4137136904151016E-2</v>
      </c>
      <c r="O62">
        <f t="shared" si="11"/>
        <v>2.4925528533189655E-2</v>
      </c>
      <c r="P62">
        <f t="shared" si="11"/>
        <v>1.8091109419250535E-2</v>
      </c>
      <c r="Q62">
        <f t="shared" si="11"/>
        <v>1.3049324827000389E-2</v>
      </c>
      <c r="R62">
        <f t="shared" si="11"/>
        <v>9.3520161260169463E-3</v>
      </c>
      <c r="S62">
        <f t="shared" si="11"/>
        <v>6.6573674117408766E-3</v>
      </c>
      <c r="T62">
        <f t="shared" si="11"/>
        <v>4.7060700669202763E-3</v>
      </c>
      <c r="U62">
        <f t="shared" si="11"/>
        <v>3.3025053101194894E-3</v>
      </c>
      <c r="V62">
        <f t="shared" si="11"/>
        <v>2.2999590552617885E-3</v>
      </c>
      <c r="W62">
        <f t="shared" si="11"/>
        <v>1.5890626199990536E-3</v>
      </c>
      <c r="X62">
        <f t="shared" si="11"/>
        <v>1.0888021655549073E-3</v>
      </c>
      <c r="Y62">
        <f t="shared" si="11"/>
        <v>7.3956373509389954E-4</v>
      </c>
      <c r="Z62">
        <f t="shared" si="11"/>
        <v>4.9778328323627841E-4</v>
      </c>
      <c r="AA62">
        <f t="shared" si="11"/>
        <v>3.3185552215751892E-4</v>
      </c>
    </row>
    <row r="63" spans="2:27" x14ac:dyDescent="0.25">
      <c r="B63">
        <v>59</v>
      </c>
      <c r="C63">
        <f t="shared" si="10"/>
        <v>0.78666666666666674</v>
      </c>
      <c r="D63">
        <f t="shared" si="10"/>
        <v>0.61657657657657672</v>
      </c>
      <c r="E63">
        <f t="shared" si="10"/>
        <v>0.48143650499814894</v>
      </c>
      <c r="F63">
        <f t="shared" si="10"/>
        <v>0.3744506149985603</v>
      </c>
      <c r="G63">
        <f t="shared" si="10"/>
        <v>0.29006737781578618</v>
      </c>
      <c r="H63">
        <f t="shared" si="10"/>
        <v>0.22376626288646351</v>
      </c>
      <c r="I63">
        <f t="shared" si="10"/>
        <v>0.17187843381134163</v>
      </c>
      <c r="J63">
        <f t="shared" si="10"/>
        <v>0.13143644938514359</v>
      </c>
      <c r="K63">
        <f t="shared" si="10"/>
        <v>0.10004864057675106</v>
      </c>
      <c r="L63">
        <f t="shared" si="10"/>
        <v>7.5794424679356875E-2</v>
      </c>
      <c r="M63">
        <f t="shared" si="11"/>
        <v>5.7137335527515209E-2</v>
      </c>
      <c r="N63">
        <f t="shared" si="11"/>
        <v>4.2853001645636372E-2</v>
      </c>
      <c r="O63">
        <f t="shared" si="11"/>
        <v>3.1969699640395401E-2</v>
      </c>
      <c r="P63">
        <f t="shared" si="11"/>
        <v>2.371945457190628E-2</v>
      </c>
      <c r="Q63">
        <f t="shared" si="11"/>
        <v>1.7497958290750518E-2</v>
      </c>
      <c r="R63">
        <f t="shared" si="11"/>
        <v>1.2831836079883717E-2</v>
      </c>
      <c r="S63">
        <f t="shared" si="11"/>
        <v>9.3520161260169463E-3</v>
      </c>
      <c r="T63">
        <f t="shared" si="11"/>
        <v>6.7721496084950294E-3</v>
      </c>
      <c r="U63">
        <f t="shared" si="11"/>
        <v>4.8711953324262506E-3</v>
      </c>
      <c r="V63">
        <f t="shared" si="11"/>
        <v>3.4794252374473196E-3</v>
      </c>
      <c r="W63">
        <f t="shared" si="11"/>
        <v>2.4672288047353731E-3</v>
      </c>
      <c r="X63">
        <f t="shared" si="11"/>
        <v>1.7361980477767435E-3</v>
      </c>
      <c r="Y63">
        <f t="shared" si="11"/>
        <v>1.2120627880705572E-3</v>
      </c>
      <c r="Z63">
        <f t="shared" si="11"/>
        <v>8.391203917411552E-4</v>
      </c>
      <c r="AA63">
        <f t="shared" si="11"/>
        <v>5.7586693550863569E-4</v>
      </c>
    </row>
    <row r="64" spans="2:27" x14ac:dyDescent="0.25">
      <c r="B64">
        <v>60</v>
      </c>
      <c r="C64">
        <f t="shared" si="10"/>
        <v>0.79999999999999971</v>
      </c>
      <c r="D64">
        <f t="shared" si="10"/>
        <v>0.63783783783783765</v>
      </c>
      <c r="E64">
        <f t="shared" si="10"/>
        <v>0.50677526841910403</v>
      </c>
      <c r="F64">
        <f t="shared" si="10"/>
        <v>0.40119708749845734</v>
      </c>
      <c r="G64">
        <f t="shared" si="10"/>
        <v>0.31643713943540297</v>
      </c>
      <c r="H64">
        <f t="shared" si="10"/>
        <v>0.24862918098495948</v>
      </c>
      <c r="I64">
        <f t="shared" si="10"/>
        <v>0.19457935903170734</v>
      </c>
      <c r="J64">
        <f t="shared" si="10"/>
        <v>0.15165744159824257</v>
      </c>
      <c r="K64">
        <f t="shared" si="10"/>
        <v>0.11770428303147183</v>
      </c>
      <c r="L64">
        <f t="shared" si="10"/>
        <v>9.0953309615228198E-2</v>
      </c>
      <c r="M64">
        <f t="shared" si="11"/>
        <v>6.9964084319406317E-2</v>
      </c>
      <c r="N64">
        <f t="shared" si="11"/>
        <v>5.3566252057045488E-2</v>
      </c>
      <c r="O64">
        <f t="shared" si="11"/>
        <v>4.0812382519653675E-2</v>
      </c>
      <c r="P64">
        <f t="shared" si="11"/>
        <v>3.0938419006834247E-2</v>
      </c>
      <c r="Q64">
        <f t="shared" si="11"/>
        <v>2.3330611054334038E-2</v>
      </c>
      <c r="R64">
        <f t="shared" si="11"/>
        <v>1.7497958290750511E-2</v>
      </c>
      <c r="S64">
        <f t="shared" si="11"/>
        <v>1.3049324827000384E-2</v>
      </c>
      <c r="T64">
        <f t="shared" si="11"/>
        <v>9.6744994407071822E-3</v>
      </c>
      <c r="U64">
        <f t="shared" si="11"/>
        <v>7.1285785352579239E-3</v>
      </c>
      <c r="V64">
        <f t="shared" si="11"/>
        <v>5.2191378561709809E-3</v>
      </c>
      <c r="W64">
        <f t="shared" si="11"/>
        <v>3.7957366226698016E-3</v>
      </c>
      <c r="X64">
        <f t="shared" si="11"/>
        <v>2.7413653385948578E-3</v>
      </c>
      <c r="Y64">
        <f t="shared" si="11"/>
        <v>1.9655072238981995E-3</v>
      </c>
      <c r="Z64">
        <f t="shared" si="11"/>
        <v>1.3985339862352577E-3</v>
      </c>
      <c r="AA64">
        <f t="shared" si="11"/>
        <v>9.8720046087194687E-4</v>
      </c>
    </row>
    <row r="65" spans="2:27" x14ac:dyDescent="0.25">
      <c r="B65">
        <v>61</v>
      </c>
      <c r="C65">
        <f t="shared" ref="C65:L79" si="12">IFERROR((COMBIN(C$4, C$4) * COMBIN(75-C$4, $B65-C$4)) / COMBIN(75,$B65),0)</f>
        <v>0.81333333333333346</v>
      </c>
      <c r="D65">
        <f t="shared" si="12"/>
        <v>0.6594594594594595</v>
      </c>
      <c r="E65">
        <f t="shared" si="12"/>
        <v>0.53298778230285093</v>
      </c>
      <c r="F65">
        <f t="shared" si="12"/>
        <v>0.42935126907729654</v>
      </c>
      <c r="G65">
        <f t="shared" si="12"/>
        <v>0.34469045545642113</v>
      </c>
      <c r="H65">
        <f t="shared" si="12"/>
        <v>0.27575236436513695</v>
      </c>
      <c r="I65">
        <f t="shared" si="12"/>
        <v>0.21980260927655845</v>
      </c>
      <c r="J65">
        <f t="shared" si="12"/>
        <v>0.17454913089609042</v>
      </c>
      <c r="K65">
        <f t="shared" si="12"/>
        <v>0.13807617817153428</v>
      </c>
      <c r="L65">
        <f t="shared" si="12"/>
        <v>0.108787291892724</v>
      </c>
      <c r="M65">
        <f t="shared" ref="M65:AA79" si="13">IFERROR((COMBIN(M$4, M$4) * COMBIN(75-M$4, $B65-M$4)) / COMBIN(75,$B65),0)</f>
        <v>8.5356182869675709E-2</v>
      </c>
      <c r="N65">
        <f t="shared" si="13"/>
        <v>6.6684517866934162E-2</v>
      </c>
      <c r="O65">
        <f t="shared" si="13"/>
        <v>5.1865736118726594E-2</v>
      </c>
      <c r="P65">
        <f t="shared" si="13"/>
        <v>4.0154118285465716E-2</v>
      </c>
      <c r="Q65">
        <f t="shared" si="13"/>
        <v>3.0938419006834254E-2</v>
      </c>
      <c r="R65">
        <f t="shared" si="13"/>
        <v>2.3719454571906277E-2</v>
      </c>
      <c r="S65">
        <f t="shared" si="13"/>
        <v>1.8091109419250535E-2</v>
      </c>
      <c r="T65">
        <f t="shared" si="13"/>
        <v>1.3724289904259029E-2</v>
      </c>
      <c r="U65">
        <f t="shared" si="13"/>
        <v>1.0353411682160319E-2</v>
      </c>
      <c r="V65">
        <f t="shared" si="13"/>
        <v>7.76505876162024E-3</v>
      </c>
      <c r="W65">
        <f t="shared" si="13"/>
        <v>5.7884983495714521E-3</v>
      </c>
      <c r="X65">
        <f t="shared" si="13"/>
        <v>4.2877765552381108E-3</v>
      </c>
      <c r="Y65">
        <f t="shared" si="13"/>
        <v>3.1551563330997428E-3</v>
      </c>
      <c r="Z65">
        <f t="shared" si="13"/>
        <v>2.3056911664959658E-3</v>
      </c>
      <c r="AA65">
        <f t="shared" si="13"/>
        <v>1.6727563364774655E-3</v>
      </c>
    </row>
    <row r="66" spans="2:27" x14ac:dyDescent="0.25">
      <c r="B66">
        <v>62</v>
      </c>
      <c r="C66">
        <f t="shared" si="12"/>
        <v>0.82666666666666677</v>
      </c>
      <c r="D66">
        <f t="shared" si="12"/>
        <v>0.6814414414414417</v>
      </c>
      <c r="E66">
        <f t="shared" si="12"/>
        <v>0.56008885597926705</v>
      </c>
      <c r="F66">
        <f t="shared" si="12"/>
        <v>0.45896170142745496</v>
      </c>
      <c r="G66">
        <f t="shared" si="12"/>
        <v>0.37492646032101956</v>
      </c>
      <c r="H66">
        <f t="shared" si="12"/>
        <v>0.30529726054711587</v>
      </c>
      <c r="I66">
        <f t="shared" si="12"/>
        <v>0.24777748682084774</v>
      </c>
      <c r="J66">
        <f t="shared" si="12"/>
        <v>0.20040826139921508</v>
      </c>
      <c r="K66">
        <f t="shared" si="12"/>
        <v>0.16152307635160609</v>
      </c>
      <c r="L66">
        <f t="shared" si="12"/>
        <v>0.12970792494901706</v>
      </c>
      <c r="M66">
        <f t="shared" si="13"/>
        <v>0.10376633995921368</v>
      </c>
      <c r="N66">
        <f t="shared" si="13"/>
        <v>8.2688802154998353E-2</v>
      </c>
      <c r="O66">
        <f t="shared" si="13"/>
        <v>6.5626033456347918E-2</v>
      </c>
      <c r="P66">
        <f t="shared" si="13"/>
        <v>5.1865736118726601E-2</v>
      </c>
      <c r="Q66">
        <f t="shared" si="13"/>
        <v>4.0812382519653682E-2</v>
      </c>
      <c r="R66">
        <f t="shared" si="13"/>
        <v>3.1969699640395401E-2</v>
      </c>
      <c r="S66">
        <f t="shared" si="13"/>
        <v>2.4925528533189648E-2</v>
      </c>
      <c r="T66">
        <f t="shared" si="13"/>
        <v>1.9338772137819538E-2</v>
      </c>
      <c r="U66">
        <f t="shared" si="13"/>
        <v>1.4928174983579998E-2</v>
      </c>
      <c r="V66">
        <f t="shared" si="13"/>
        <v>1.1462705790963213E-2</v>
      </c>
      <c r="W66">
        <f t="shared" si="13"/>
        <v>8.7533389676446357E-3</v>
      </c>
      <c r="X66">
        <f t="shared" si="13"/>
        <v>6.6460536606190758E-3</v>
      </c>
      <c r="Y66">
        <f t="shared" si="13"/>
        <v>5.0158895551842058E-3</v>
      </c>
      <c r="Z66">
        <f t="shared" si="13"/>
        <v>3.7619171663881555E-3</v>
      </c>
      <c r="AA66">
        <f t="shared" si="13"/>
        <v>2.8029971043676445E-3</v>
      </c>
    </row>
    <row r="67" spans="2:27" x14ac:dyDescent="0.25">
      <c r="B67">
        <v>63</v>
      </c>
      <c r="C67">
        <f t="shared" si="12"/>
        <v>0.83999999999999964</v>
      </c>
      <c r="D67">
        <f t="shared" si="12"/>
        <v>0.70378378378378359</v>
      </c>
      <c r="E67">
        <f t="shared" si="12"/>
        <v>0.58809329877823024</v>
      </c>
      <c r="F67">
        <f t="shared" si="12"/>
        <v>0.49007774898185841</v>
      </c>
      <c r="G67">
        <f t="shared" si="12"/>
        <v>0.40724770690041756</v>
      </c>
      <c r="H67">
        <f t="shared" si="12"/>
        <v>0.3374338142889175</v>
      </c>
      <c r="I67">
        <f t="shared" si="12"/>
        <v>0.27874967267345352</v>
      </c>
      <c r="J67">
        <f t="shared" si="12"/>
        <v>0.22955855396637351</v>
      </c>
      <c r="K67">
        <f t="shared" si="12"/>
        <v>0.18844358907687384</v>
      </c>
      <c r="L67">
        <f t="shared" si="12"/>
        <v>0.15418111833562392</v>
      </c>
      <c r="M67">
        <f t="shared" si="13"/>
        <v>0.12571691187366266</v>
      </c>
      <c r="N67">
        <f t="shared" si="13"/>
        <v>0.10214499089735092</v>
      </c>
      <c r="O67">
        <f t="shared" si="13"/>
        <v>8.2688802154998312E-2</v>
      </c>
      <c r="P67">
        <f t="shared" si="13"/>
        <v>6.6684517866934148E-2</v>
      </c>
      <c r="Q67">
        <f t="shared" si="13"/>
        <v>5.3566252057045488E-2</v>
      </c>
      <c r="R67">
        <f t="shared" si="13"/>
        <v>4.2853001645636352E-2</v>
      </c>
      <c r="S67">
        <f t="shared" si="13"/>
        <v>3.4137136904151003E-2</v>
      </c>
      <c r="T67">
        <f t="shared" si="13"/>
        <v>2.7074280992947362E-2</v>
      </c>
      <c r="U67">
        <f t="shared" si="13"/>
        <v>2.1374432362853166E-2</v>
      </c>
      <c r="V67">
        <f t="shared" si="13"/>
        <v>1.6794196856527492E-2</v>
      </c>
      <c r="W67">
        <f t="shared" si="13"/>
        <v>1.3130008451466944E-2</v>
      </c>
      <c r="X67">
        <f t="shared" si="13"/>
        <v>1.0212228795585403E-2</v>
      </c>
      <c r="Y67">
        <f t="shared" si="13"/>
        <v>7.900026049415124E-3</v>
      </c>
      <c r="Z67">
        <f t="shared" si="13"/>
        <v>6.0769431149347089E-3</v>
      </c>
      <c r="AA67">
        <f t="shared" si="13"/>
        <v>4.6470741467147785E-3</v>
      </c>
    </row>
    <row r="68" spans="2:27" x14ac:dyDescent="0.25">
      <c r="B68">
        <v>64</v>
      </c>
      <c r="C68">
        <f t="shared" si="12"/>
        <v>0.8533333333333335</v>
      </c>
      <c r="D68">
        <f t="shared" si="12"/>
        <v>0.72648648648648639</v>
      </c>
      <c r="E68">
        <f t="shared" si="12"/>
        <v>0.61701592002961869</v>
      </c>
      <c r="F68">
        <f t="shared" si="12"/>
        <v>0.52274959891398254</v>
      </c>
      <c r="G68">
        <f t="shared" si="12"/>
        <v>0.44176022443435142</v>
      </c>
      <c r="H68">
        <f t="shared" si="12"/>
        <v>0.37234076059466759</v>
      </c>
      <c r="I68">
        <f t="shared" si="12"/>
        <v>0.31298208861580762</v>
      </c>
      <c r="J68">
        <f t="shared" si="12"/>
        <v>0.26235263310442691</v>
      </c>
      <c r="K68">
        <f t="shared" si="12"/>
        <v>0.21927981274399866</v>
      </c>
      <c r="L68">
        <f t="shared" si="12"/>
        <v>0.18273317728666555</v>
      </c>
      <c r="M68">
        <f t="shared" si="13"/>
        <v>0.15180910113046053</v>
      </c>
      <c r="N68">
        <f t="shared" si="13"/>
        <v>0.12571691187366268</v>
      </c>
      <c r="O68">
        <f t="shared" si="13"/>
        <v>0.10376633995921367</v>
      </c>
      <c r="P68">
        <f t="shared" si="13"/>
        <v>8.5356182869675709E-2</v>
      </c>
      <c r="Q68">
        <f t="shared" si="13"/>
        <v>6.9964084319406331E-2</v>
      </c>
      <c r="R68">
        <f t="shared" si="13"/>
        <v>5.7137335527515196E-2</v>
      </c>
      <c r="S68">
        <f t="shared" si="13"/>
        <v>4.6484611954588598E-2</v>
      </c>
      <c r="T68">
        <f t="shared" si="13"/>
        <v>3.7668564859752847E-2</v>
      </c>
      <c r="U68">
        <f t="shared" si="13"/>
        <v>3.039919269383564E-2</v>
      </c>
      <c r="V68">
        <f t="shared" si="13"/>
        <v>2.4427922700403629E-2</v>
      </c>
      <c r="W68">
        <f t="shared" si="13"/>
        <v>1.9542338160322904E-2</v>
      </c>
      <c r="X68">
        <f t="shared" si="13"/>
        <v>1.5561491498034902E-2</v>
      </c>
      <c r="Y68">
        <f t="shared" si="13"/>
        <v>1.233174797957483E-2</v>
      </c>
      <c r="Z68">
        <f t="shared" si="13"/>
        <v>9.7231089838955408E-3</v>
      </c>
      <c r="AA68">
        <f t="shared" si="13"/>
        <v>7.6259678305063026E-3</v>
      </c>
    </row>
    <row r="69" spans="2:27" x14ac:dyDescent="0.25">
      <c r="B69">
        <v>65</v>
      </c>
      <c r="C69">
        <f t="shared" si="12"/>
        <v>0.8666666666666667</v>
      </c>
      <c r="D69">
        <f t="shared" si="12"/>
        <v>0.74954954954954967</v>
      </c>
      <c r="E69">
        <f t="shared" si="12"/>
        <v>0.64687152906330969</v>
      </c>
      <c r="F69">
        <f t="shared" si="12"/>
        <v>0.5570282611378502</v>
      </c>
      <c r="G69">
        <f t="shared" si="12"/>
        <v>0.47857357647054743</v>
      </c>
      <c r="H69">
        <f t="shared" si="12"/>
        <v>0.41020592268904066</v>
      </c>
      <c r="I69">
        <f t="shared" si="12"/>
        <v>0.35075578896599119</v>
      </c>
      <c r="J69">
        <f t="shared" si="12"/>
        <v>0.29917405529452201</v>
      </c>
      <c r="K69">
        <f t="shared" si="12"/>
        <v>0.2545212112207127</v>
      </c>
      <c r="L69">
        <f t="shared" si="12"/>
        <v>0.21595739133878655</v>
      </c>
      <c r="M69">
        <f t="shared" si="13"/>
        <v>0.18273317728666555</v>
      </c>
      <c r="N69">
        <f t="shared" si="13"/>
        <v>0.15418111833562398</v>
      </c>
      <c r="O69">
        <f t="shared" si="13"/>
        <v>0.12970792494901706</v>
      </c>
      <c r="P69">
        <f t="shared" si="13"/>
        <v>0.108787291892724</v>
      </c>
      <c r="Q69">
        <f t="shared" si="13"/>
        <v>9.0953309615228239E-2</v>
      </c>
      <c r="R69">
        <f t="shared" si="13"/>
        <v>7.5794424679356862E-2</v>
      </c>
      <c r="S69">
        <f t="shared" si="13"/>
        <v>6.2947912021838776E-2</v>
      </c>
      <c r="T69">
        <f t="shared" si="13"/>
        <v>5.209482374221136E-2</v>
      </c>
      <c r="U69">
        <f t="shared" si="13"/>
        <v>4.2955380980419906E-2</v>
      </c>
      <c r="V69">
        <f t="shared" si="13"/>
        <v>3.5284777233916369E-2</v>
      </c>
      <c r="W69">
        <f t="shared" si="13"/>
        <v>2.8869363191386107E-2</v>
      </c>
      <c r="X69">
        <f t="shared" si="13"/>
        <v>2.3523184822610902E-2</v>
      </c>
      <c r="Y69">
        <f t="shared" si="13"/>
        <v>1.9084848063627709E-2</v>
      </c>
      <c r="Z69">
        <f t="shared" si="13"/>
        <v>1.5414684974468539E-2</v>
      </c>
      <c r="AA69">
        <f t="shared" si="13"/>
        <v>1.2392197724572746E-2</v>
      </c>
    </row>
    <row r="70" spans="2:27" x14ac:dyDescent="0.25">
      <c r="B70">
        <v>66</v>
      </c>
      <c r="C70">
        <f t="shared" si="12"/>
        <v>0.88</v>
      </c>
      <c r="D70">
        <f t="shared" si="12"/>
        <v>0.77297297297297296</v>
      </c>
      <c r="E70">
        <f t="shared" si="12"/>
        <v>0.67767493520918187</v>
      </c>
      <c r="F70">
        <f t="shared" si="12"/>
        <v>0.59296556830803393</v>
      </c>
      <c r="G70">
        <f t="shared" si="12"/>
        <v>0.51780091880419876</v>
      </c>
      <c r="H70">
        <f t="shared" si="12"/>
        <v>0.45122651495794469</v>
      </c>
      <c r="I70">
        <f t="shared" si="12"/>
        <v>0.39237088257212582</v>
      </c>
      <c r="J70">
        <f t="shared" si="12"/>
        <v>0.34043944223169736</v>
      </c>
      <c r="K70">
        <f t="shared" si="12"/>
        <v>0.29470877088714104</v>
      </c>
      <c r="L70">
        <f t="shared" si="12"/>
        <v>0.2545212112207127</v>
      </c>
      <c r="M70">
        <f t="shared" si="13"/>
        <v>0.2192798127439986</v>
      </c>
      <c r="N70">
        <f t="shared" si="13"/>
        <v>0.18844358907687386</v>
      </c>
      <c r="O70">
        <f t="shared" si="13"/>
        <v>0.16152307635160607</v>
      </c>
      <c r="P70">
        <f t="shared" si="13"/>
        <v>0.13807617817153431</v>
      </c>
      <c r="Q70">
        <f t="shared" si="13"/>
        <v>0.11770428303147187</v>
      </c>
      <c r="R70">
        <f t="shared" si="13"/>
        <v>0.10004864057675104</v>
      </c>
      <c r="S70">
        <f t="shared" si="13"/>
        <v>8.478698353961954E-2</v>
      </c>
      <c r="T70">
        <f t="shared" si="13"/>
        <v>7.1630382645540683E-2</v>
      </c>
      <c r="U70">
        <f t="shared" si="13"/>
        <v>6.0320322227823686E-2</v>
      </c>
      <c r="V70">
        <f t="shared" si="13"/>
        <v>5.0625984726923465E-2</v>
      </c>
      <c r="W70">
        <f t="shared" si="13"/>
        <v>4.2341732680699636E-2</v>
      </c>
      <c r="X70">
        <f t="shared" si="13"/>
        <v>3.5284777233916355E-2</v>
      </c>
      <c r="Y70">
        <f t="shared" si="13"/>
        <v>2.9293022609289048E-2</v>
      </c>
      <c r="Z70">
        <f t="shared" si="13"/>
        <v>2.4223076388450556E-2</v>
      </c>
      <c r="AA70">
        <f t="shared" si="13"/>
        <v>1.9948415849312225E-2</v>
      </c>
    </row>
    <row r="71" spans="2:27" x14ac:dyDescent="0.25">
      <c r="B71">
        <v>67</v>
      </c>
      <c r="C71">
        <f t="shared" si="12"/>
        <v>0.89333333333333342</v>
      </c>
      <c r="D71">
        <f t="shared" si="12"/>
        <v>0.79675675675675672</v>
      </c>
      <c r="E71">
        <f t="shared" si="12"/>
        <v>0.7094409477971122</v>
      </c>
      <c r="F71">
        <f t="shared" si="12"/>
        <v>0.6306141758196554</v>
      </c>
      <c r="G71">
        <f t="shared" si="12"/>
        <v>0.5595590574174405</v>
      </c>
      <c r="H71">
        <f t="shared" si="12"/>
        <v>0.49560945085544739</v>
      </c>
      <c r="I71">
        <f t="shared" si="12"/>
        <v>0.43814748553887384</v>
      </c>
      <c r="J71">
        <f t="shared" si="12"/>
        <v>0.38660072253430044</v>
      </c>
      <c r="K71">
        <f t="shared" si="12"/>
        <v>0.34043944223169736</v>
      </c>
      <c r="L71">
        <f t="shared" si="12"/>
        <v>0.29917405529452196</v>
      </c>
      <c r="M71">
        <f t="shared" si="13"/>
        <v>0.26235263310442691</v>
      </c>
      <c r="N71">
        <f t="shared" si="13"/>
        <v>0.22955855396637356</v>
      </c>
      <c r="O71">
        <f t="shared" si="13"/>
        <v>0.20040826139921505</v>
      </c>
      <c r="P71">
        <f t="shared" si="13"/>
        <v>0.17454913089609042</v>
      </c>
      <c r="Q71">
        <f t="shared" si="13"/>
        <v>0.15165744159824257</v>
      </c>
      <c r="R71">
        <f t="shared" si="13"/>
        <v>0.13143644938514359</v>
      </c>
      <c r="S71">
        <f t="shared" si="13"/>
        <v>0.11361455794309015</v>
      </c>
      <c r="T71">
        <f t="shared" si="13"/>
        <v>9.7943584433698438E-2</v>
      </c>
      <c r="U71">
        <f t="shared" si="13"/>
        <v>8.4197116443003955E-2</v>
      </c>
      <c r="V71">
        <f t="shared" si="13"/>
        <v>7.2168956951146196E-2</v>
      </c>
      <c r="W71">
        <f t="shared" si="13"/>
        <v>6.1671654121888582E-2</v>
      </c>
      <c r="X71">
        <f t="shared" si="13"/>
        <v>5.2535112770497695E-2</v>
      </c>
      <c r="Y71">
        <f t="shared" si="13"/>
        <v>4.4605284427781049E-2</v>
      </c>
      <c r="Z71">
        <f t="shared" si="13"/>
        <v>3.7742932977353198E-2</v>
      </c>
      <c r="AA71">
        <f t="shared" si="13"/>
        <v>3.1822472902474259E-2</v>
      </c>
    </row>
    <row r="72" spans="2:27" x14ac:dyDescent="0.25">
      <c r="B72">
        <v>68</v>
      </c>
      <c r="C72">
        <f t="shared" si="12"/>
        <v>0.90666666666666662</v>
      </c>
      <c r="D72">
        <f t="shared" si="12"/>
        <v>0.82090090090090106</v>
      </c>
      <c r="E72">
        <f t="shared" si="12"/>
        <v>0.74218437615697885</v>
      </c>
      <c r="F72">
        <f t="shared" si="12"/>
        <v>0.67002756180838374</v>
      </c>
      <c r="G72">
        <f t="shared" si="12"/>
        <v>0.60396850641882494</v>
      </c>
      <c r="H72">
        <f t="shared" si="12"/>
        <v>0.54357165577694222</v>
      </c>
      <c r="I72">
        <f t="shared" si="12"/>
        <v>0.48842670519087567</v>
      </c>
      <c r="J72">
        <f t="shared" si="12"/>
        <v>0.43814748553887384</v>
      </c>
      <c r="K72">
        <f t="shared" si="12"/>
        <v>0.39237088257212582</v>
      </c>
      <c r="L72">
        <f t="shared" si="12"/>
        <v>0.35075578896599119</v>
      </c>
      <c r="M72">
        <f t="shared" si="13"/>
        <v>0.31298208861580762</v>
      </c>
      <c r="N72">
        <f t="shared" si="13"/>
        <v>0.27874967267345357</v>
      </c>
      <c r="O72">
        <f t="shared" si="13"/>
        <v>0.24777748682084763</v>
      </c>
      <c r="P72">
        <f t="shared" si="13"/>
        <v>0.21980260927655845</v>
      </c>
      <c r="Q72">
        <f t="shared" si="13"/>
        <v>0.19457935903170737</v>
      </c>
      <c r="R72">
        <f t="shared" si="13"/>
        <v>0.1718784338113416</v>
      </c>
      <c r="S72">
        <f t="shared" si="13"/>
        <v>0.15148607725745364</v>
      </c>
      <c r="T72">
        <f t="shared" si="13"/>
        <v>0.13320327482982985</v>
      </c>
      <c r="U72">
        <f t="shared" si="13"/>
        <v>0.1168449779209034</v>
      </c>
      <c r="V72">
        <f t="shared" si="13"/>
        <v>0.10223935568079051</v>
      </c>
      <c r="W72">
        <f t="shared" si="13"/>
        <v>8.9227074048689847E-2</v>
      </c>
      <c r="X72">
        <f t="shared" si="13"/>
        <v>7.7660601486822661E-2</v>
      </c>
      <c r="Y72">
        <f t="shared" si="13"/>
        <v>6.7403540913091378E-2</v>
      </c>
      <c r="Z72">
        <f t="shared" si="13"/>
        <v>5.8329987328636757E-2</v>
      </c>
      <c r="AA72">
        <f t="shared" si="13"/>
        <v>5.0323910636470931E-2</v>
      </c>
    </row>
    <row r="73" spans="2:27" x14ac:dyDescent="0.25">
      <c r="B73">
        <v>69</v>
      </c>
      <c r="C73">
        <f t="shared" si="12"/>
        <v>0.92</v>
      </c>
      <c r="D73">
        <f t="shared" si="12"/>
        <v>0.84540540540540543</v>
      </c>
      <c r="E73">
        <f t="shared" si="12"/>
        <v>0.7759200296186598</v>
      </c>
      <c r="F73">
        <f t="shared" si="12"/>
        <v>0.71126002715043812</v>
      </c>
      <c r="G73">
        <f t="shared" si="12"/>
        <v>0.6511535459827954</v>
      </c>
      <c r="H73">
        <f t="shared" si="12"/>
        <v>0.5953403848985559</v>
      </c>
      <c r="I73">
        <f t="shared" si="12"/>
        <v>0.54357165577694233</v>
      </c>
      <c r="J73">
        <f t="shared" si="12"/>
        <v>0.49560945085544739</v>
      </c>
      <c r="K73">
        <f t="shared" si="12"/>
        <v>0.45122651495794469</v>
      </c>
      <c r="L73">
        <f t="shared" si="12"/>
        <v>0.41020592268904055</v>
      </c>
      <c r="M73">
        <f t="shared" si="13"/>
        <v>0.37234076059466759</v>
      </c>
      <c r="N73">
        <f t="shared" si="13"/>
        <v>0.33743381428891761</v>
      </c>
      <c r="O73">
        <f t="shared" si="13"/>
        <v>0.30529726054711587</v>
      </c>
      <c r="P73">
        <f t="shared" si="13"/>
        <v>0.27575236436513695</v>
      </c>
      <c r="Q73">
        <f t="shared" si="13"/>
        <v>0.24862918098495956</v>
      </c>
      <c r="R73">
        <f t="shared" si="13"/>
        <v>0.22376626288646348</v>
      </c>
      <c r="S73">
        <f t="shared" si="13"/>
        <v>0.20101037174546724</v>
      </c>
      <c r="T73">
        <f t="shared" si="13"/>
        <v>0.1802161953580052</v>
      </c>
      <c r="U73">
        <f t="shared" si="13"/>
        <v>0.16124606953084664</v>
      </c>
      <c r="V73">
        <f t="shared" si="13"/>
        <v>0.14396970493825598</v>
      </c>
      <c r="W73">
        <f t="shared" si="13"/>
        <v>0.12826391894499173</v>
      </c>
      <c r="X73">
        <f t="shared" si="13"/>
        <v>0.11401237239554815</v>
      </c>
      <c r="Y73">
        <f t="shared" si="13"/>
        <v>0.10110531136963705</v>
      </c>
      <c r="Z73">
        <f t="shared" si="13"/>
        <v>8.9439313903909717E-2</v>
      </c>
      <c r="AA73">
        <f t="shared" si="13"/>
        <v>7.8917041679920322E-2</v>
      </c>
    </row>
    <row r="74" spans="2:27" x14ac:dyDescent="0.25">
      <c r="B74">
        <v>70</v>
      </c>
      <c r="C74">
        <f t="shared" si="12"/>
        <v>0.93333333333333335</v>
      </c>
      <c r="D74">
        <f t="shared" si="12"/>
        <v>0.87027027027027026</v>
      </c>
      <c r="E74">
        <f t="shared" si="12"/>
        <v>0.81066271751203256</v>
      </c>
      <c r="F74">
        <f t="shared" si="12"/>
        <v>0.75436669546258583</v>
      </c>
      <c r="G74">
        <f t="shared" si="12"/>
        <v>0.70124228028916435</v>
      </c>
      <c r="H74">
        <f t="shared" si="12"/>
        <v>0.6511535459827954</v>
      </c>
      <c r="I74">
        <f t="shared" si="12"/>
        <v>0.60396850641882471</v>
      </c>
      <c r="J74">
        <f t="shared" si="12"/>
        <v>0.55955905741744061</v>
      </c>
      <c r="K74">
        <f t="shared" si="12"/>
        <v>0.51780091880419876</v>
      </c>
      <c r="L74">
        <f t="shared" si="12"/>
        <v>0.47857357647054738</v>
      </c>
      <c r="M74">
        <f t="shared" si="13"/>
        <v>0.44176022443435137</v>
      </c>
      <c r="N74">
        <f t="shared" si="13"/>
        <v>0.40724770690041767</v>
      </c>
      <c r="O74">
        <f t="shared" si="13"/>
        <v>0.37492646032101945</v>
      </c>
      <c r="P74">
        <f t="shared" si="13"/>
        <v>0.34469045545642113</v>
      </c>
      <c r="Q74">
        <f t="shared" si="13"/>
        <v>0.31643713943540303</v>
      </c>
      <c r="R74">
        <f t="shared" si="13"/>
        <v>0.29006737781578612</v>
      </c>
      <c r="S74">
        <f t="shared" si="13"/>
        <v>0.26548539664495668</v>
      </c>
      <c r="T74">
        <f t="shared" si="13"/>
        <v>0.2425987245203915</v>
      </c>
      <c r="U74">
        <f t="shared" si="13"/>
        <v>0.22131813465018177</v>
      </c>
      <c r="V74">
        <f t="shared" si="13"/>
        <v>0.20155758691355835</v>
      </c>
      <c r="W74">
        <f t="shared" si="13"/>
        <v>0.1832341699214167</v>
      </c>
      <c r="X74">
        <f t="shared" si="13"/>
        <v>0.16626804307684112</v>
      </c>
      <c r="Y74">
        <f t="shared" si="13"/>
        <v>0.15058237863562965</v>
      </c>
      <c r="Z74">
        <f t="shared" si="13"/>
        <v>0.13610330376681912</v>
      </c>
      <c r="AA74">
        <f t="shared" si="13"/>
        <v>0.12275984261320939</v>
      </c>
    </row>
    <row r="75" spans="2:27" x14ac:dyDescent="0.25">
      <c r="B75">
        <v>71</v>
      </c>
      <c r="C75">
        <f t="shared" si="12"/>
        <v>0.94666666666666666</v>
      </c>
      <c r="D75">
        <f t="shared" si="12"/>
        <v>0.89549549549549545</v>
      </c>
      <c r="E75">
        <f t="shared" si="12"/>
        <v>0.8464272491669752</v>
      </c>
      <c r="F75">
        <f t="shared" si="12"/>
        <v>0.79940351310214319</v>
      </c>
      <c r="G75">
        <f t="shared" si="12"/>
        <v>0.75436669546258583</v>
      </c>
      <c r="H75">
        <f t="shared" si="12"/>
        <v>0.71126002715043812</v>
      </c>
      <c r="I75">
        <f t="shared" si="12"/>
        <v>0.67002756180838374</v>
      </c>
      <c r="J75">
        <f t="shared" si="12"/>
        <v>0.63061417581965529</v>
      </c>
      <c r="K75">
        <f t="shared" si="12"/>
        <v>0.59296556830803404</v>
      </c>
      <c r="L75">
        <f t="shared" si="12"/>
        <v>0.5570282611378502</v>
      </c>
      <c r="M75">
        <f t="shared" si="13"/>
        <v>0.52274959891398243</v>
      </c>
      <c r="N75">
        <f t="shared" si="13"/>
        <v>0.49007774898185857</v>
      </c>
      <c r="O75">
        <f t="shared" si="13"/>
        <v>0.45896170142745485</v>
      </c>
      <c r="P75">
        <f t="shared" si="13"/>
        <v>0.42935126907729648</v>
      </c>
      <c r="Q75">
        <f t="shared" si="13"/>
        <v>0.40119708749845734</v>
      </c>
      <c r="R75">
        <f t="shared" si="13"/>
        <v>0.37445061499856019</v>
      </c>
      <c r="S75">
        <f t="shared" si="13"/>
        <v>0.34906413262577651</v>
      </c>
      <c r="T75">
        <f t="shared" si="13"/>
        <v>0.32499074416882634</v>
      </c>
      <c r="U75">
        <f t="shared" si="13"/>
        <v>0.30218437615697891</v>
      </c>
      <c r="V75">
        <f t="shared" si="13"/>
        <v>0.28059977786005186</v>
      </c>
      <c r="W75">
        <f t="shared" si="13"/>
        <v>0.26019252128841164</v>
      </c>
      <c r="X75">
        <f t="shared" si="13"/>
        <v>0.2409190011929738</v>
      </c>
      <c r="Y75">
        <f t="shared" si="13"/>
        <v>0.22273643506520224</v>
      </c>
      <c r="Z75">
        <f t="shared" si="13"/>
        <v>0.20560286313710971</v>
      </c>
      <c r="AA75">
        <f t="shared" si="13"/>
        <v>0.18947714838125798</v>
      </c>
    </row>
    <row r="76" spans="2:27" x14ac:dyDescent="0.25">
      <c r="B76">
        <v>72</v>
      </c>
      <c r="C76">
        <f t="shared" si="12"/>
        <v>0.96</v>
      </c>
      <c r="D76">
        <f t="shared" si="12"/>
        <v>0.92108108108108111</v>
      </c>
      <c r="E76">
        <f t="shared" si="12"/>
        <v>0.88322843391336547</v>
      </c>
      <c r="F76">
        <f t="shared" si="12"/>
        <v>0.8464272491669752</v>
      </c>
      <c r="G76">
        <f t="shared" si="12"/>
        <v>0.81066271751203256</v>
      </c>
      <c r="H76">
        <f t="shared" si="12"/>
        <v>0.7759200296186598</v>
      </c>
      <c r="I76">
        <f t="shared" si="12"/>
        <v>0.74218437615697885</v>
      </c>
      <c r="J76">
        <f t="shared" si="12"/>
        <v>0.7094409477971122</v>
      </c>
      <c r="K76">
        <f t="shared" si="12"/>
        <v>0.67767493520918176</v>
      </c>
      <c r="L76">
        <f t="shared" si="12"/>
        <v>0.64687152906330991</v>
      </c>
      <c r="M76">
        <f t="shared" si="13"/>
        <v>0.61701592002961869</v>
      </c>
      <c r="N76">
        <f t="shared" si="13"/>
        <v>0.58809329877823024</v>
      </c>
      <c r="O76">
        <f t="shared" si="13"/>
        <v>0.56008885597926694</v>
      </c>
      <c r="P76">
        <f t="shared" si="13"/>
        <v>0.53298778230285082</v>
      </c>
      <c r="Q76">
        <f t="shared" si="13"/>
        <v>0.50677526841910403</v>
      </c>
      <c r="R76">
        <f t="shared" si="13"/>
        <v>0.48143650499814883</v>
      </c>
      <c r="S76">
        <f t="shared" si="13"/>
        <v>0.45695668271010736</v>
      </c>
      <c r="T76">
        <f t="shared" si="13"/>
        <v>0.43332099222510184</v>
      </c>
      <c r="U76">
        <f t="shared" si="13"/>
        <v>0.4105146242132543</v>
      </c>
      <c r="V76">
        <f t="shared" si="13"/>
        <v>0.38852276934468716</v>
      </c>
      <c r="W76">
        <f t="shared" si="13"/>
        <v>0.36733061828952246</v>
      </c>
      <c r="X76">
        <f t="shared" si="13"/>
        <v>0.34692336171788224</v>
      </c>
      <c r="Y76">
        <f t="shared" si="13"/>
        <v>0.32728619029988892</v>
      </c>
      <c r="Z76">
        <f t="shared" si="13"/>
        <v>0.30840429470566461</v>
      </c>
      <c r="AA76">
        <f t="shared" si="13"/>
        <v>0.29026286560533138</v>
      </c>
    </row>
    <row r="77" spans="2:27" x14ac:dyDescent="0.25">
      <c r="B77">
        <v>73</v>
      </c>
      <c r="C77">
        <f t="shared" si="12"/>
        <v>0.97333333333333338</v>
      </c>
      <c r="D77">
        <f t="shared" si="12"/>
        <v>0.94702702702702701</v>
      </c>
      <c r="E77">
        <f t="shared" si="12"/>
        <v>0.92108108108108111</v>
      </c>
      <c r="F77">
        <f t="shared" si="12"/>
        <v>0.89549549549549545</v>
      </c>
      <c r="G77">
        <f t="shared" si="12"/>
        <v>0.87027027027027026</v>
      </c>
      <c r="H77">
        <f t="shared" si="12"/>
        <v>0.84540540540540543</v>
      </c>
      <c r="I77">
        <f t="shared" si="12"/>
        <v>0.82090090090090095</v>
      </c>
      <c r="J77">
        <f t="shared" si="12"/>
        <v>0.79675675675675672</v>
      </c>
      <c r="K77">
        <f t="shared" si="12"/>
        <v>0.77297297297297296</v>
      </c>
      <c r="L77">
        <f t="shared" si="12"/>
        <v>0.74954954954954955</v>
      </c>
      <c r="M77">
        <f t="shared" si="13"/>
        <v>0.7264864864864865</v>
      </c>
      <c r="N77">
        <f t="shared" si="13"/>
        <v>0.70378378378378381</v>
      </c>
      <c r="O77">
        <f t="shared" si="13"/>
        <v>0.68144144144144148</v>
      </c>
      <c r="P77">
        <f t="shared" si="13"/>
        <v>0.6594594594594595</v>
      </c>
      <c r="Q77">
        <f t="shared" si="13"/>
        <v>0.63783783783783787</v>
      </c>
      <c r="R77">
        <f t="shared" si="13"/>
        <v>0.61657657657657661</v>
      </c>
      <c r="S77">
        <f t="shared" si="13"/>
        <v>0.5956756756756757</v>
      </c>
      <c r="T77">
        <f t="shared" si="13"/>
        <v>0.57513513513513514</v>
      </c>
      <c r="U77">
        <f t="shared" si="13"/>
        <v>0.55495495495495495</v>
      </c>
      <c r="V77">
        <f t="shared" si="13"/>
        <v>0.53513513513513511</v>
      </c>
      <c r="W77">
        <f t="shared" si="13"/>
        <v>0.51567567567567563</v>
      </c>
      <c r="X77">
        <f t="shared" si="13"/>
        <v>0.49657657657657656</v>
      </c>
      <c r="Y77">
        <f t="shared" si="13"/>
        <v>0.47783783783783784</v>
      </c>
      <c r="Z77">
        <f t="shared" si="13"/>
        <v>0.45945945945945948</v>
      </c>
      <c r="AA77">
        <f t="shared" si="13"/>
        <v>0.44144144144144143</v>
      </c>
    </row>
    <row r="78" spans="2:27" x14ac:dyDescent="0.25">
      <c r="B78">
        <v>74</v>
      </c>
      <c r="C78">
        <f t="shared" si="12"/>
        <v>0.98666666666666669</v>
      </c>
      <c r="D78">
        <f t="shared" si="12"/>
        <v>0.97333333333333338</v>
      </c>
      <c r="E78">
        <f t="shared" si="12"/>
        <v>0.96</v>
      </c>
      <c r="F78">
        <f t="shared" si="12"/>
        <v>0.94666666666666666</v>
      </c>
      <c r="G78">
        <f t="shared" si="12"/>
        <v>0.93333333333333335</v>
      </c>
      <c r="H78">
        <f t="shared" si="12"/>
        <v>0.92</v>
      </c>
      <c r="I78">
        <f t="shared" si="12"/>
        <v>0.90666666666666662</v>
      </c>
      <c r="J78">
        <f t="shared" si="12"/>
        <v>0.89333333333333331</v>
      </c>
      <c r="K78">
        <f t="shared" si="12"/>
        <v>0.88</v>
      </c>
      <c r="L78">
        <f t="shared" si="12"/>
        <v>0.8666666666666667</v>
      </c>
      <c r="M78">
        <f t="shared" si="13"/>
        <v>0.85333333333333339</v>
      </c>
      <c r="N78">
        <f t="shared" si="13"/>
        <v>0.84</v>
      </c>
      <c r="O78">
        <f t="shared" si="13"/>
        <v>0.82666666666666666</v>
      </c>
      <c r="P78">
        <f t="shared" si="13"/>
        <v>0.81333333333333335</v>
      </c>
      <c r="Q78">
        <f t="shared" si="13"/>
        <v>0.8</v>
      </c>
      <c r="R78">
        <f t="shared" si="13"/>
        <v>0.78666666666666663</v>
      </c>
      <c r="S78">
        <f t="shared" si="13"/>
        <v>0.77333333333333332</v>
      </c>
      <c r="T78">
        <f t="shared" si="13"/>
        <v>0.76</v>
      </c>
      <c r="U78">
        <f t="shared" si="13"/>
        <v>0.7466666666666667</v>
      </c>
      <c r="V78">
        <f t="shared" si="13"/>
        <v>0.73333333333333328</v>
      </c>
      <c r="W78">
        <f t="shared" si="13"/>
        <v>0.72</v>
      </c>
      <c r="X78">
        <f t="shared" si="13"/>
        <v>0.70666666666666667</v>
      </c>
      <c r="Y78">
        <f t="shared" si="13"/>
        <v>0.69333333333333336</v>
      </c>
      <c r="Z78">
        <f t="shared" si="13"/>
        <v>0.68</v>
      </c>
      <c r="AA78">
        <f t="shared" si="13"/>
        <v>0.66666666666666663</v>
      </c>
    </row>
    <row r="79" spans="2:27" x14ac:dyDescent="0.25">
      <c r="B79">
        <v>75</v>
      </c>
      <c r="C79">
        <f t="shared" si="12"/>
        <v>1</v>
      </c>
      <c r="D79">
        <f t="shared" si="12"/>
        <v>1</v>
      </c>
      <c r="E79">
        <f t="shared" si="12"/>
        <v>1</v>
      </c>
      <c r="F79">
        <f t="shared" si="12"/>
        <v>1</v>
      </c>
      <c r="G79">
        <f t="shared" si="12"/>
        <v>1</v>
      </c>
      <c r="H79">
        <f t="shared" si="12"/>
        <v>1</v>
      </c>
      <c r="I79">
        <f t="shared" si="12"/>
        <v>1</v>
      </c>
      <c r="J79">
        <f t="shared" si="12"/>
        <v>1</v>
      </c>
      <c r="K79">
        <f t="shared" si="12"/>
        <v>1</v>
      </c>
      <c r="L79">
        <f t="shared" si="12"/>
        <v>1</v>
      </c>
      <c r="M79">
        <f t="shared" si="13"/>
        <v>1</v>
      </c>
      <c r="N79">
        <f t="shared" si="13"/>
        <v>1</v>
      </c>
      <c r="O79">
        <f t="shared" si="13"/>
        <v>1</v>
      </c>
      <c r="P79">
        <f t="shared" si="13"/>
        <v>1</v>
      </c>
      <c r="Q79">
        <f t="shared" si="13"/>
        <v>1</v>
      </c>
      <c r="R79">
        <f t="shared" si="13"/>
        <v>1</v>
      </c>
      <c r="S79">
        <f t="shared" si="13"/>
        <v>1</v>
      </c>
      <c r="T79">
        <f t="shared" si="13"/>
        <v>1</v>
      </c>
      <c r="U79">
        <f t="shared" si="13"/>
        <v>1</v>
      </c>
      <c r="V79">
        <f t="shared" si="13"/>
        <v>1</v>
      </c>
      <c r="W79">
        <f t="shared" si="13"/>
        <v>1</v>
      </c>
      <c r="X79">
        <f t="shared" si="13"/>
        <v>1</v>
      </c>
      <c r="Y79">
        <f t="shared" si="13"/>
        <v>1</v>
      </c>
      <c r="Z79">
        <f t="shared" si="13"/>
        <v>1</v>
      </c>
      <c r="AA79">
        <f t="shared" si="13"/>
        <v>1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38DFD9-CEDA-4682-8A9C-DA2AA4DF7E27}">
  <dimension ref="A1:AA79"/>
  <sheetViews>
    <sheetView workbookViewId="0">
      <selection activeCell="C4" sqref="C4"/>
    </sheetView>
  </sheetViews>
  <sheetFormatPr defaultRowHeight="15" x14ac:dyDescent="0.25"/>
  <cols>
    <col min="3" max="3" width="12.140625" bestFit="1" customWidth="1"/>
    <col min="4" max="7" width="9.28515625" bestFit="1" customWidth="1"/>
    <col min="8" max="8" width="10" bestFit="1" customWidth="1"/>
    <col min="9" max="9" width="11" bestFit="1" customWidth="1"/>
    <col min="10" max="13" width="12" bestFit="1" customWidth="1"/>
    <col min="14" max="14" width="12.140625" bestFit="1" customWidth="1"/>
    <col min="15" max="15" width="10" bestFit="1" customWidth="1"/>
    <col min="16" max="24" width="12" bestFit="1" customWidth="1"/>
  </cols>
  <sheetData>
    <row r="1" spans="1:27" x14ac:dyDescent="0.25">
      <c r="A1" t="s">
        <v>68</v>
      </c>
    </row>
    <row r="3" spans="1:27" x14ac:dyDescent="0.25">
      <c r="C3" t="s">
        <v>70</v>
      </c>
    </row>
    <row r="4" spans="1:27" x14ac:dyDescent="0.25">
      <c r="C4">
        <v>1</v>
      </c>
      <c r="D4">
        <v>2</v>
      </c>
      <c r="E4">
        <v>3</v>
      </c>
      <c r="F4">
        <v>4</v>
      </c>
      <c r="G4">
        <v>5</v>
      </c>
      <c r="H4">
        <v>6</v>
      </c>
      <c r="I4">
        <v>7</v>
      </c>
      <c r="J4">
        <v>8</v>
      </c>
      <c r="K4">
        <v>9</v>
      </c>
      <c r="L4">
        <v>10</v>
      </c>
      <c r="M4">
        <v>11</v>
      </c>
      <c r="N4">
        <v>12</v>
      </c>
      <c r="O4">
        <v>13</v>
      </c>
      <c r="P4">
        <v>14</v>
      </c>
      <c r="Q4">
        <v>15</v>
      </c>
      <c r="R4">
        <v>16</v>
      </c>
      <c r="S4">
        <v>17</v>
      </c>
      <c r="T4">
        <v>18</v>
      </c>
      <c r="U4">
        <v>19</v>
      </c>
      <c r="V4">
        <v>20</v>
      </c>
      <c r="W4">
        <v>21</v>
      </c>
      <c r="X4">
        <v>22</v>
      </c>
      <c r="Y4">
        <v>23</v>
      </c>
      <c r="Z4">
        <v>24</v>
      </c>
      <c r="AA4">
        <v>25</v>
      </c>
    </row>
    <row r="5" spans="1:27" x14ac:dyDescent="0.25">
      <c r="A5" t="s">
        <v>69</v>
      </c>
      <c r="B5">
        <v>1</v>
      </c>
      <c r="C5">
        <f>IFERROR(1/'p(on or before)'!C5,"--")</f>
        <v>75</v>
      </c>
      <c r="D5" t="str">
        <f>IFERROR(1/'p(on or before)'!D5,"--")</f>
        <v>--</v>
      </c>
      <c r="E5" t="str">
        <f>IFERROR(1/'p(on or before)'!E5,"--")</f>
        <v>--</v>
      </c>
      <c r="F5" t="str">
        <f>IFERROR(1/'p(on or before)'!F5,"--")</f>
        <v>--</v>
      </c>
      <c r="G5" t="str">
        <f>IFERROR(1/'p(on or before)'!G5,"--")</f>
        <v>--</v>
      </c>
      <c r="H5" t="str">
        <f>IFERROR(1/'p(on or before)'!H5,"--")</f>
        <v>--</v>
      </c>
      <c r="I5" t="str">
        <f>IFERROR(1/'p(on or before)'!I5,"--")</f>
        <v>--</v>
      </c>
      <c r="J5" t="str">
        <f>IFERROR(1/'p(on or before)'!J5,"--")</f>
        <v>--</v>
      </c>
      <c r="K5" t="str">
        <f>IFERROR(1/'p(on or before)'!K5,"--")</f>
        <v>--</v>
      </c>
      <c r="L5" t="str">
        <f>IFERROR(1/'p(on or before)'!L5,"--")</f>
        <v>--</v>
      </c>
      <c r="M5" t="str">
        <f>IFERROR(1/'p(on or before)'!M5,"--")</f>
        <v>--</v>
      </c>
      <c r="N5" t="str">
        <f>IFERROR(1/'p(on or before)'!N5,"--")</f>
        <v>--</v>
      </c>
      <c r="O5" t="str">
        <f>IFERROR(1/'p(on or before)'!O5,"--")</f>
        <v>--</v>
      </c>
      <c r="P5" t="str">
        <f>IFERROR(1/'p(on or before)'!P5,"--")</f>
        <v>--</v>
      </c>
      <c r="Q5" t="str">
        <f>IFERROR(1/'p(on or before)'!Q5,"--")</f>
        <v>--</v>
      </c>
      <c r="R5" t="str">
        <f>IFERROR(1/'p(on or before)'!R5,"--")</f>
        <v>--</v>
      </c>
      <c r="S5" t="str">
        <f>IFERROR(1/'p(on or before)'!S5,"--")</f>
        <v>--</v>
      </c>
      <c r="T5" t="str">
        <f>IFERROR(1/'p(on or before)'!T5,"--")</f>
        <v>--</v>
      </c>
      <c r="U5" t="str">
        <f>IFERROR(1/'p(on or before)'!U5,"--")</f>
        <v>--</v>
      </c>
      <c r="V5" t="str">
        <f>IFERROR(1/'p(on or before)'!V5,"--")</f>
        <v>--</v>
      </c>
      <c r="W5" t="str">
        <f>IFERROR(1/'p(on or before)'!W5,"--")</f>
        <v>--</v>
      </c>
      <c r="X5" t="str">
        <f>IFERROR(1/'p(on or before)'!X5,"--")</f>
        <v>--</v>
      </c>
      <c r="Y5" t="str">
        <f>IFERROR(1/'p(on or before)'!Y5,"--")</f>
        <v>--</v>
      </c>
      <c r="Z5" t="str">
        <f>IFERROR(1/'p(on or before)'!Z5,"--")</f>
        <v>--</v>
      </c>
      <c r="AA5" t="str">
        <f>IFERROR(1/'p(on or before)'!AA5,"--")</f>
        <v>--</v>
      </c>
    </row>
    <row r="6" spans="1:27" x14ac:dyDescent="0.25">
      <c r="B6">
        <v>2</v>
      </c>
      <c r="C6">
        <f>IFERROR(1/'p(on or before)'!C6,"--")</f>
        <v>37.5</v>
      </c>
      <c r="D6">
        <f>IFERROR(1/'p(on or before)'!D6,"--")</f>
        <v>2775</v>
      </c>
      <c r="E6" t="str">
        <f>IFERROR(1/'p(on or before)'!E6,"--")</f>
        <v>--</v>
      </c>
      <c r="F6" t="str">
        <f>IFERROR(1/'p(on or before)'!F6,"--")</f>
        <v>--</v>
      </c>
      <c r="G6" t="str">
        <f>IFERROR(1/'p(on or before)'!G6,"--")</f>
        <v>--</v>
      </c>
      <c r="H6" t="str">
        <f>IFERROR(1/'p(on or before)'!H6,"--")</f>
        <v>--</v>
      </c>
      <c r="I6" t="str">
        <f>IFERROR(1/'p(on or before)'!I6,"--")</f>
        <v>--</v>
      </c>
      <c r="J6" t="str">
        <f>IFERROR(1/'p(on or before)'!J6,"--")</f>
        <v>--</v>
      </c>
      <c r="K6" t="str">
        <f>IFERROR(1/'p(on or before)'!K6,"--")</f>
        <v>--</v>
      </c>
      <c r="L6" t="str">
        <f>IFERROR(1/'p(on or before)'!L6,"--")</f>
        <v>--</v>
      </c>
      <c r="M6" t="str">
        <f>IFERROR(1/'p(on or before)'!M6,"--")</f>
        <v>--</v>
      </c>
      <c r="N6" t="str">
        <f>IFERROR(1/'p(on or before)'!N6,"--")</f>
        <v>--</v>
      </c>
      <c r="O6" t="str">
        <f>IFERROR(1/'p(on or before)'!O6,"--")</f>
        <v>--</v>
      </c>
      <c r="P6" t="str">
        <f>IFERROR(1/'p(on or before)'!P6,"--")</f>
        <v>--</v>
      </c>
      <c r="Q6" t="str">
        <f>IFERROR(1/'p(on or before)'!Q6,"--")</f>
        <v>--</v>
      </c>
      <c r="R6" t="str">
        <f>IFERROR(1/'p(on or before)'!R6,"--")</f>
        <v>--</v>
      </c>
      <c r="S6" t="str">
        <f>IFERROR(1/'p(on or before)'!S6,"--")</f>
        <v>--</v>
      </c>
      <c r="T6" t="str">
        <f>IFERROR(1/'p(on or before)'!T6,"--")</f>
        <v>--</v>
      </c>
      <c r="U6" t="str">
        <f>IFERROR(1/'p(on or before)'!U6,"--")</f>
        <v>--</v>
      </c>
      <c r="V6" t="str">
        <f>IFERROR(1/'p(on or before)'!V6,"--")</f>
        <v>--</v>
      </c>
      <c r="W6" t="str">
        <f>IFERROR(1/'p(on or before)'!W6,"--")</f>
        <v>--</v>
      </c>
      <c r="X6" t="str">
        <f>IFERROR(1/'p(on or before)'!X6,"--")</f>
        <v>--</v>
      </c>
      <c r="Y6" t="str">
        <f>IFERROR(1/'p(on or before)'!Y6,"--")</f>
        <v>--</v>
      </c>
      <c r="Z6" t="str">
        <f>IFERROR(1/'p(on or before)'!Z6,"--")</f>
        <v>--</v>
      </c>
      <c r="AA6" t="str">
        <f>IFERROR(1/'p(on or before)'!AA6,"--")</f>
        <v>--</v>
      </c>
    </row>
    <row r="7" spans="1:27" x14ac:dyDescent="0.25">
      <c r="B7">
        <v>3</v>
      </c>
      <c r="C7">
        <f>IFERROR(1/'p(on or before)'!C7,"--")</f>
        <v>25</v>
      </c>
      <c r="D7">
        <f>IFERROR(1/'p(on or before)'!D7,"--")</f>
        <v>925</v>
      </c>
      <c r="E7">
        <f>IFERROR(1/'p(on or before)'!E7,"--")</f>
        <v>67525</v>
      </c>
      <c r="F7" t="str">
        <f>IFERROR(1/'p(on or before)'!F7,"--")</f>
        <v>--</v>
      </c>
      <c r="G7" t="str">
        <f>IFERROR(1/'p(on or before)'!G7,"--")</f>
        <v>--</v>
      </c>
      <c r="H7" t="str">
        <f>IFERROR(1/'p(on or before)'!H7,"--")</f>
        <v>--</v>
      </c>
      <c r="I7" t="str">
        <f>IFERROR(1/'p(on or before)'!I7,"--")</f>
        <v>--</v>
      </c>
      <c r="J7" t="str">
        <f>IFERROR(1/'p(on or before)'!J7,"--")</f>
        <v>--</v>
      </c>
      <c r="K7" t="str">
        <f>IFERROR(1/'p(on or before)'!K7,"--")</f>
        <v>--</v>
      </c>
      <c r="L7" t="str">
        <f>IFERROR(1/'p(on or before)'!L7,"--")</f>
        <v>--</v>
      </c>
      <c r="M7" t="str">
        <f>IFERROR(1/'p(on or before)'!M7,"--")</f>
        <v>--</v>
      </c>
      <c r="N7" t="str">
        <f>IFERROR(1/'p(on or before)'!N7,"--")</f>
        <v>--</v>
      </c>
      <c r="O7" t="str">
        <f>IFERROR(1/'p(on or before)'!O7,"--")</f>
        <v>--</v>
      </c>
      <c r="P7" t="str">
        <f>IFERROR(1/'p(on or before)'!P7,"--")</f>
        <v>--</v>
      </c>
      <c r="Q7" t="str">
        <f>IFERROR(1/'p(on or before)'!Q7,"--")</f>
        <v>--</v>
      </c>
      <c r="R7" t="str">
        <f>IFERROR(1/'p(on or before)'!R7,"--")</f>
        <v>--</v>
      </c>
      <c r="S7" t="str">
        <f>IFERROR(1/'p(on or before)'!S7,"--")</f>
        <v>--</v>
      </c>
      <c r="T7" t="str">
        <f>IFERROR(1/'p(on or before)'!T7,"--")</f>
        <v>--</v>
      </c>
      <c r="U7" t="str">
        <f>IFERROR(1/'p(on or before)'!U7,"--")</f>
        <v>--</v>
      </c>
      <c r="V7" t="str">
        <f>IFERROR(1/'p(on or before)'!V7,"--")</f>
        <v>--</v>
      </c>
      <c r="W7" t="str">
        <f>IFERROR(1/'p(on or before)'!W7,"--")</f>
        <v>--</v>
      </c>
      <c r="X7" t="str">
        <f>IFERROR(1/'p(on or before)'!X7,"--")</f>
        <v>--</v>
      </c>
      <c r="Y7" t="str">
        <f>IFERROR(1/'p(on or before)'!Y7,"--")</f>
        <v>--</v>
      </c>
      <c r="Z7" t="str">
        <f>IFERROR(1/'p(on or before)'!Z7,"--")</f>
        <v>--</v>
      </c>
      <c r="AA7" t="str">
        <f>IFERROR(1/'p(on or before)'!AA7,"--")</f>
        <v>--</v>
      </c>
    </row>
    <row r="8" spans="1:27" x14ac:dyDescent="0.25">
      <c r="B8">
        <v>4</v>
      </c>
      <c r="C8">
        <f>IFERROR(1/'p(on or before)'!C8,"--")</f>
        <v>18.75</v>
      </c>
      <c r="D8">
        <f>IFERROR(1/'p(on or before)'!D8,"--")</f>
        <v>462.5</v>
      </c>
      <c r="E8">
        <f>IFERROR(1/'p(on or before)'!E8,"--")</f>
        <v>16881.25</v>
      </c>
      <c r="F8">
        <f>IFERROR(1/'p(on or before)'!F8,"--")</f>
        <v>1215450</v>
      </c>
      <c r="G8" t="str">
        <f>IFERROR(1/'p(on or before)'!G8,"--")</f>
        <v>--</v>
      </c>
      <c r="H8" t="str">
        <f>IFERROR(1/'p(on or before)'!H8,"--")</f>
        <v>--</v>
      </c>
      <c r="I8" t="str">
        <f>IFERROR(1/'p(on or before)'!I8,"--")</f>
        <v>--</v>
      </c>
      <c r="J8" t="str">
        <f>IFERROR(1/'p(on or before)'!J8,"--")</f>
        <v>--</v>
      </c>
      <c r="K8" t="str">
        <f>IFERROR(1/'p(on or before)'!K8,"--")</f>
        <v>--</v>
      </c>
      <c r="L8" t="str">
        <f>IFERROR(1/'p(on or before)'!L8,"--")</f>
        <v>--</v>
      </c>
      <c r="M8" t="str">
        <f>IFERROR(1/'p(on or before)'!M8,"--")</f>
        <v>--</v>
      </c>
      <c r="N8" t="str">
        <f>IFERROR(1/'p(on or before)'!N8,"--")</f>
        <v>--</v>
      </c>
      <c r="O8" t="str">
        <f>IFERROR(1/'p(on or before)'!O8,"--")</f>
        <v>--</v>
      </c>
      <c r="P8" t="str">
        <f>IFERROR(1/'p(on or before)'!P8,"--")</f>
        <v>--</v>
      </c>
      <c r="Q8" t="str">
        <f>IFERROR(1/'p(on or before)'!Q8,"--")</f>
        <v>--</v>
      </c>
      <c r="R8" t="str">
        <f>IFERROR(1/'p(on or before)'!R8,"--")</f>
        <v>--</v>
      </c>
      <c r="S8" t="str">
        <f>IFERROR(1/'p(on or before)'!S8,"--")</f>
        <v>--</v>
      </c>
      <c r="T8" t="str">
        <f>IFERROR(1/'p(on or before)'!T8,"--")</f>
        <v>--</v>
      </c>
      <c r="U8" t="str">
        <f>IFERROR(1/'p(on or before)'!U8,"--")</f>
        <v>--</v>
      </c>
      <c r="V8" t="str">
        <f>IFERROR(1/'p(on or before)'!V8,"--")</f>
        <v>--</v>
      </c>
      <c r="W8" t="str">
        <f>IFERROR(1/'p(on or before)'!W8,"--")</f>
        <v>--</v>
      </c>
      <c r="X8" t="str">
        <f>IFERROR(1/'p(on or before)'!X8,"--")</f>
        <v>--</v>
      </c>
      <c r="Y8" t="str">
        <f>IFERROR(1/'p(on or before)'!Y8,"--")</f>
        <v>--</v>
      </c>
      <c r="Z8" t="str">
        <f>IFERROR(1/'p(on or before)'!Z8,"--")</f>
        <v>--</v>
      </c>
      <c r="AA8" t="str">
        <f>IFERROR(1/'p(on or before)'!AA8,"--")</f>
        <v>--</v>
      </c>
    </row>
    <row r="9" spans="1:27" x14ac:dyDescent="0.25">
      <c r="B9">
        <v>5</v>
      </c>
      <c r="C9">
        <f>IFERROR(1/'p(on or before)'!C9,"--")</f>
        <v>15</v>
      </c>
      <c r="D9">
        <f>IFERROR(1/'p(on or before)'!D9,"--")</f>
        <v>277.5</v>
      </c>
      <c r="E9">
        <f>IFERROR(1/'p(on or before)'!E9,"--")</f>
        <v>6752.5</v>
      </c>
      <c r="F9">
        <f>IFERROR(1/'p(on or before)'!F9,"--")</f>
        <v>243090</v>
      </c>
      <c r="G9">
        <f>IFERROR(1/'p(on or before)'!G9,"--")</f>
        <v>17259390</v>
      </c>
      <c r="H9" t="str">
        <f>IFERROR(1/'p(on or before)'!H9,"--")</f>
        <v>--</v>
      </c>
      <c r="I9" t="str">
        <f>IFERROR(1/'p(on or before)'!I9,"--")</f>
        <v>--</v>
      </c>
      <c r="J9" t="str">
        <f>IFERROR(1/'p(on or before)'!J9,"--")</f>
        <v>--</v>
      </c>
      <c r="K9" t="str">
        <f>IFERROR(1/'p(on or before)'!K9,"--")</f>
        <v>--</v>
      </c>
      <c r="L9" t="str">
        <f>IFERROR(1/'p(on or before)'!L9,"--")</f>
        <v>--</v>
      </c>
      <c r="M9" t="str">
        <f>IFERROR(1/'p(on or before)'!M9,"--")</f>
        <v>--</v>
      </c>
      <c r="N9" t="str">
        <f>IFERROR(1/'p(on or before)'!N9,"--")</f>
        <v>--</v>
      </c>
      <c r="O9" t="str">
        <f>IFERROR(1/'p(on or before)'!O9,"--")</f>
        <v>--</v>
      </c>
      <c r="P9" t="str">
        <f>IFERROR(1/'p(on or before)'!P9,"--")</f>
        <v>--</v>
      </c>
      <c r="Q9" t="str">
        <f>IFERROR(1/'p(on or before)'!Q9,"--")</f>
        <v>--</v>
      </c>
      <c r="R9" t="str">
        <f>IFERROR(1/'p(on or before)'!R9,"--")</f>
        <v>--</v>
      </c>
      <c r="S9" t="str">
        <f>IFERROR(1/'p(on or before)'!S9,"--")</f>
        <v>--</v>
      </c>
      <c r="T9" t="str">
        <f>IFERROR(1/'p(on or before)'!T9,"--")</f>
        <v>--</v>
      </c>
      <c r="U9" t="str">
        <f>IFERROR(1/'p(on or before)'!U9,"--")</f>
        <v>--</v>
      </c>
      <c r="V9" t="str">
        <f>IFERROR(1/'p(on or before)'!V9,"--")</f>
        <v>--</v>
      </c>
      <c r="W9" t="str">
        <f>IFERROR(1/'p(on or before)'!W9,"--")</f>
        <v>--</v>
      </c>
      <c r="X9" t="str">
        <f>IFERROR(1/'p(on or before)'!X9,"--")</f>
        <v>--</v>
      </c>
      <c r="Y9" t="str">
        <f>IFERROR(1/'p(on or before)'!Y9,"--")</f>
        <v>--</v>
      </c>
      <c r="Z9" t="str">
        <f>IFERROR(1/'p(on or before)'!Z9,"--")</f>
        <v>--</v>
      </c>
      <c r="AA9" t="str">
        <f>IFERROR(1/'p(on or before)'!AA9,"--")</f>
        <v>--</v>
      </c>
    </row>
    <row r="10" spans="1:27" x14ac:dyDescent="0.25">
      <c r="B10">
        <v>6</v>
      </c>
      <c r="C10">
        <f>IFERROR(1/'p(on or before)'!C10,"--")</f>
        <v>12.5</v>
      </c>
      <c r="D10">
        <f>IFERROR(1/'p(on or before)'!D10,"--")</f>
        <v>185</v>
      </c>
      <c r="E10">
        <f>IFERROR(1/'p(on or before)'!E10,"--")</f>
        <v>3376.25</v>
      </c>
      <c r="F10">
        <f>IFERROR(1/'p(on or before)'!F10,"--")</f>
        <v>81030</v>
      </c>
      <c r="G10">
        <f>IFERROR(1/'p(on or before)'!G10,"--")</f>
        <v>2876565</v>
      </c>
      <c r="H10">
        <f>IFERROR(1/'p(on or before)'!H10,"--")</f>
        <v>201359550</v>
      </c>
      <c r="I10" t="str">
        <f>IFERROR(1/'p(on or before)'!I10,"--")</f>
        <v>--</v>
      </c>
      <c r="J10" t="str">
        <f>IFERROR(1/'p(on or before)'!J10,"--")</f>
        <v>--</v>
      </c>
      <c r="K10" t="str">
        <f>IFERROR(1/'p(on or before)'!K10,"--")</f>
        <v>--</v>
      </c>
      <c r="L10" t="str">
        <f>IFERROR(1/'p(on or before)'!L10,"--")</f>
        <v>--</v>
      </c>
      <c r="M10" t="str">
        <f>IFERROR(1/'p(on or before)'!M10,"--")</f>
        <v>--</v>
      </c>
      <c r="N10" t="str">
        <f>IFERROR(1/'p(on or before)'!N10,"--")</f>
        <v>--</v>
      </c>
      <c r="O10" t="str">
        <f>IFERROR(1/'p(on or before)'!O10,"--")</f>
        <v>--</v>
      </c>
      <c r="P10" t="str">
        <f>IFERROR(1/'p(on or before)'!P10,"--")</f>
        <v>--</v>
      </c>
      <c r="Q10" t="str">
        <f>IFERROR(1/'p(on or before)'!Q10,"--")</f>
        <v>--</v>
      </c>
      <c r="R10" t="str">
        <f>IFERROR(1/'p(on or before)'!R10,"--")</f>
        <v>--</v>
      </c>
      <c r="S10" t="str">
        <f>IFERROR(1/'p(on or before)'!S10,"--")</f>
        <v>--</v>
      </c>
      <c r="T10" t="str">
        <f>IFERROR(1/'p(on or before)'!T10,"--")</f>
        <v>--</v>
      </c>
      <c r="U10" t="str">
        <f>IFERROR(1/'p(on or before)'!U10,"--")</f>
        <v>--</v>
      </c>
      <c r="V10" t="str">
        <f>IFERROR(1/'p(on or before)'!V10,"--")</f>
        <v>--</v>
      </c>
      <c r="W10" t="str">
        <f>IFERROR(1/'p(on or before)'!W10,"--")</f>
        <v>--</v>
      </c>
      <c r="X10" t="str">
        <f>IFERROR(1/'p(on or before)'!X10,"--")</f>
        <v>--</v>
      </c>
      <c r="Y10" t="str">
        <f>IFERROR(1/'p(on or before)'!Y10,"--")</f>
        <v>--</v>
      </c>
      <c r="Z10" t="str">
        <f>IFERROR(1/'p(on or before)'!Z10,"--")</f>
        <v>--</v>
      </c>
      <c r="AA10" t="str">
        <f>IFERROR(1/'p(on or before)'!AA10,"--")</f>
        <v>--</v>
      </c>
    </row>
    <row r="11" spans="1:27" x14ac:dyDescent="0.25">
      <c r="B11">
        <v>7</v>
      </c>
      <c r="C11">
        <f>IFERROR(1/'p(on or before)'!C11,"--")</f>
        <v>10.714285714285714</v>
      </c>
      <c r="D11">
        <f>IFERROR(1/'p(on or before)'!D11,"--")</f>
        <v>132.14285714285714</v>
      </c>
      <c r="E11">
        <f>IFERROR(1/'p(on or before)'!E11,"--")</f>
        <v>1929.2857142857142</v>
      </c>
      <c r="F11">
        <f>IFERROR(1/'p(on or before)'!F11,"--")</f>
        <v>34727.142857142855</v>
      </c>
      <c r="G11">
        <f>IFERROR(1/'p(on or before)'!G11,"--")</f>
        <v>821875.71428571432</v>
      </c>
      <c r="H11">
        <f>IFERROR(1/'p(on or before)'!H11,"--")</f>
        <v>28765649.999999996</v>
      </c>
      <c r="I11">
        <f>IFERROR(1/'p(on or before)'!I11,"--")</f>
        <v>1984829850</v>
      </c>
      <c r="J11" t="str">
        <f>IFERROR(1/'p(on or before)'!J11,"--")</f>
        <v>--</v>
      </c>
      <c r="K11" t="str">
        <f>IFERROR(1/'p(on or before)'!K11,"--")</f>
        <v>--</v>
      </c>
      <c r="L11" t="str">
        <f>IFERROR(1/'p(on or before)'!L11,"--")</f>
        <v>--</v>
      </c>
      <c r="M11" t="str">
        <f>IFERROR(1/'p(on or before)'!M11,"--")</f>
        <v>--</v>
      </c>
      <c r="N11" t="str">
        <f>IFERROR(1/'p(on or before)'!N11,"--")</f>
        <v>--</v>
      </c>
      <c r="O11" t="str">
        <f>IFERROR(1/'p(on or before)'!O11,"--")</f>
        <v>--</v>
      </c>
      <c r="P11" t="str">
        <f>IFERROR(1/'p(on or before)'!P11,"--")</f>
        <v>--</v>
      </c>
      <c r="Q11" t="str">
        <f>IFERROR(1/'p(on or before)'!Q11,"--")</f>
        <v>--</v>
      </c>
      <c r="R11" t="str">
        <f>IFERROR(1/'p(on or before)'!R11,"--")</f>
        <v>--</v>
      </c>
      <c r="S11" t="str">
        <f>IFERROR(1/'p(on or before)'!S11,"--")</f>
        <v>--</v>
      </c>
      <c r="T11" t="str">
        <f>IFERROR(1/'p(on or before)'!T11,"--")</f>
        <v>--</v>
      </c>
      <c r="U11" t="str">
        <f>IFERROR(1/'p(on or before)'!U11,"--")</f>
        <v>--</v>
      </c>
      <c r="V11" t="str">
        <f>IFERROR(1/'p(on or before)'!V11,"--")</f>
        <v>--</v>
      </c>
      <c r="W11" t="str">
        <f>IFERROR(1/'p(on or before)'!W11,"--")</f>
        <v>--</v>
      </c>
      <c r="X11" t="str">
        <f>IFERROR(1/'p(on or before)'!X11,"--")</f>
        <v>--</v>
      </c>
      <c r="Y11" t="str">
        <f>IFERROR(1/'p(on or before)'!Y11,"--")</f>
        <v>--</v>
      </c>
      <c r="Z11" t="str">
        <f>IFERROR(1/'p(on or before)'!Z11,"--")</f>
        <v>--</v>
      </c>
      <c r="AA11" t="str">
        <f>IFERROR(1/'p(on or before)'!AA11,"--")</f>
        <v>--</v>
      </c>
    </row>
    <row r="12" spans="1:27" x14ac:dyDescent="0.25">
      <c r="B12">
        <v>8</v>
      </c>
      <c r="C12">
        <f>IFERROR(1/'p(on or before)'!C12,"--")</f>
        <v>9.375</v>
      </c>
      <c r="D12">
        <f>IFERROR(1/'p(on or before)'!D12,"--")</f>
        <v>99.107142857142861</v>
      </c>
      <c r="E12">
        <f>IFERROR(1/'p(on or before)'!E12,"--")</f>
        <v>1205.8035714285713</v>
      </c>
      <c r="F12">
        <f>IFERROR(1/'p(on or before)'!F12,"--")</f>
        <v>17363.571428571428</v>
      </c>
      <c r="G12">
        <f>IFERROR(1/'p(on or before)'!G12,"--")</f>
        <v>308203.39285714284</v>
      </c>
      <c r="H12">
        <f>IFERROR(1/'p(on or before)'!H12,"--")</f>
        <v>7191412.4999999991</v>
      </c>
      <c r="I12">
        <f>IFERROR(1/'p(on or before)'!I12,"--")</f>
        <v>248103731.25</v>
      </c>
      <c r="J12">
        <f>IFERROR(1/'p(on or before)'!J12,"--")</f>
        <v>16871053725</v>
      </c>
      <c r="K12" t="str">
        <f>IFERROR(1/'p(on or before)'!K12,"--")</f>
        <v>--</v>
      </c>
      <c r="L12" t="str">
        <f>IFERROR(1/'p(on or before)'!L12,"--")</f>
        <v>--</v>
      </c>
      <c r="M12" t="str">
        <f>IFERROR(1/'p(on or before)'!M12,"--")</f>
        <v>--</v>
      </c>
      <c r="N12" t="str">
        <f>IFERROR(1/'p(on or before)'!N12,"--")</f>
        <v>--</v>
      </c>
      <c r="O12" t="str">
        <f>IFERROR(1/'p(on or before)'!O12,"--")</f>
        <v>--</v>
      </c>
      <c r="P12" t="str">
        <f>IFERROR(1/'p(on or before)'!P12,"--")</f>
        <v>--</v>
      </c>
      <c r="Q12" t="str">
        <f>IFERROR(1/'p(on or before)'!Q12,"--")</f>
        <v>--</v>
      </c>
      <c r="R12" t="str">
        <f>IFERROR(1/'p(on or before)'!R12,"--")</f>
        <v>--</v>
      </c>
      <c r="S12" t="str">
        <f>IFERROR(1/'p(on or before)'!S12,"--")</f>
        <v>--</v>
      </c>
      <c r="T12" t="str">
        <f>IFERROR(1/'p(on or before)'!T12,"--")</f>
        <v>--</v>
      </c>
      <c r="U12" t="str">
        <f>IFERROR(1/'p(on or before)'!U12,"--")</f>
        <v>--</v>
      </c>
      <c r="V12" t="str">
        <f>IFERROR(1/'p(on or before)'!V12,"--")</f>
        <v>--</v>
      </c>
      <c r="W12" t="str">
        <f>IFERROR(1/'p(on or before)'!W12,"--")</f>
        <v>--</v>
      </c>
      <c r="X12" t="str">
        <f>IFERROR(1/'p(on or before)'!X12,"--")</f>
        <v>--</v>
      </c>
      <c r="Y12" t="str">
        <f>IFERROR(1/'p(on or before)'!Y12,"--")</f>
        <v>--</v>
      </c>
      <c r="Z12" t="str">
        <f>IFERROR(1/'p(on or before)'!Z12,"--")</f>
        <v>--</v>
      </c>
      <c r="AA12" t="str">
        <f>IFERROR(1/'p(on or before)'!AA12,"--")</f>
        <v>--</v>
      </c>
    </row>
    <row r="13" spans="1:27" x14ac:dyDescent="0.25">
      <c r="B13">
        <v>9</v>
      </c>
      <c r="C13">
        <f>IFERROR(1/'p(on or before)'!C13,"--")</f>
        <v>8.3333333333333321</v>
      </c>
      <c r="D13">
        <f>IFERROR(1/'p(on or before)'!D13,"--")</f>
        <v>77.083333333333329</v>
      </c>
      <c r="E13">
        <f>IFERROR(1/'p(on or before)'!E13,"--")</f>
        <v>803.86904761904759</v>
      </c>
      <c r="F13">
        <f>IFERROR(1/'p(on or before)'!F13,"--")</f>
        <v>9646.4285714285706</v>
      </c>
      <c r="G13">
        <f>IFERROR(1/'p(on or before)'!G13,"--")</f>
        <v>136979.28571428571</v>
      </c>
      <c r="H13">
        <f>IFERROR(1/'p(on or before)'!H13,"--")</f>
        <v>2397137.5</v>
      </c>
      <c r="I13">
        <f>IFERROR(1/'p(on or before)'!I13,"--")</f>
        <v>55134162.5</v>
      </c>
      <c r="J13">
        <f>IFERROR(1/'p(on or before)'!J13,"--")</f>
        <v>1874561525.0000002</v>
      </c>
      <c r="K13">
        <f>IFERROR(1/'p(on or before)'!K13,"--")</f>
        <v>125595622175.00002</v>
      </c>
      <c r="L13" t="str">
        <f>IFERROR(1/'p(on or before)'!L13,"--")</f>
        <v>--</v>
      </c>
      <c r="M13" t="str">
        <f>IFERROR(1/'p(on or before)'!M13,"--")</f>
        <v>--</v>
      </c>
      <c r="N13" t="str">
        <f>IFERROR(1/'p(on or before)'!N13,"--")</f>
        <v>--</v>
      </c>
      <c r="O13" t="str">
        <f>IFERROR(1/'p(on or before)'!O13,"--")</f>
        <v>--</v>
      </c>
      <c r="P13" t="str">
        <f>IFERROR(1/'p(on or before)'!P13,"--")</f>
        <v>--</v>
      </c>
      <c r="Q13" t="str">
        <f>IFERROR(1/'p(on or before)'!Q13,"--")</f>
        <v>--</v>
      </c>
      <c r="R13" t="str">
        <f>IFERROR(1/'p(on or before)'!R13,"--")</f>
        <v>--</v>
      </c>
      <c r="S13" t="str">
        <f>IFERROR(1/'p(on or before)'!S13,"--")</f>
        <v>--</v>
      </c>
      <c r="T13" t="str">
        <f>IFERROR(1/'p(on or before)'!T13,"--")</f>
        <v>--</v>
      </c>
      <c r="U13" t="str">
        <f>IFERROR(1/'p(on or before)'!U13,"--")</f>
        <v>--</v>
      </c>
      <c r="V13" t="str">
        <f>IFERROR(1/'p(on or before)'!V13,"--")</f>
        <v>--</v>
      </c>
      <c r="W13" t="str">
        <f>IFERROR(1/'p(on or before)'!W13,"--")</f>
        <v>--</v>
      </c>
      <c r="X13" t="str">
        <f>IFERROR(1/'p(on or before)'!X13,"--")</f>
        <v>--</v>
      </c>
      <c r="Y13" t="str">
        <f>IFERROR(1/'p(on or before)'!Y13,"--")</f>
        <v>--</v>
      </c>
      <c r="Z13" t="str">
        <f>IFERROR(1/'p(on or before)'!Z13,"--")</f>
        <v>--</v>
      </c>
      <c r="AA13" t="str">
        <f>IFERROR(1/'p(on or before)'!AA13,"--")</f>
        <v>--</v>
      </c>
    </row>
    <row r="14" spans="1:27" x14ac:dyDescent="0.25">
      <c r="B14">
        <v>10</v>
      </c>
      <c r="C14">
        <f>IFERROR(1/'p(on or before)'!C14,"--")</f>
        <v>7.5</v>
      </c>
      <c r="D14">
        <f>IFERROR(1/'p(on or before)'!D14,"--")</f>
        <v>61.666666666666664</v>
      </c>
      <c r="E14">
        <f>IFERROR(1/'p(on or before)'!E14,"--")</f>
        <v>562.70833333333337</v>
      </c>
      <c r="F14">
        <f>IFERROR(1/'p(on or before)'!F14,"--")</f>
        <v>5787.8571428571431</v>
      </c>
      <c r="G14">
        <f>IFERROR(1/'p(on or before)'!G14,"--")</f>
        <v>68489.642857142855</v>
      </c>
      <c r="H14">
        <f>IFERROR(1/'p(on or before)'!H14,"--")</f>
        <v>958855</v>
      </c>
      <c r="I14">
        <f>IFERROR(1/'p(on or before)'!I14,"--")</f>
        <v>16540248.749999998</v>
      </c>
      <c r="J14">
        <f>IFERROR(1/'p(on or before)'!J14,"--")</f>
        <v>374912305</v>
      </c>
      <c r="K14">
        <f>IFERROR(1/'p(on or before)'!K14,"--")</f>
        <v>12559562217.5</v>
      </c>
      <c r="L14">
        <f>IFERROR(1/'p(on or before)'!L14,"--")</f>
        <v>828931106355</v>
      </c>
      <c r="M14" t="str">
        <f>IFERROR(1/'p(on or before)'!M14,"--")</f>
        <v>--</v>
      </c>
      <c r="N14" t="str">
        <f>IFERROR(1/'p(on or before)'!N14,"--")</f>
        <v>--</v>
      </c>
      <c r="O14" t="str">
        <f>IFERROR(1/'p(on or before)'!O14,"--")</f>
        <v>--</v>
      </c>
      <c r="P14" t="str">
        <f>IFERROR(1/'p(on or before)'!P14,"--")</f>
        <v>--</v>
      </c>
      <c r="Q14" t="str">
        <f>IFERROR(1/'p(on or before)'!Q14,"--")</f>
        <v>--</v>
      </c>
      <c r="R14" t="str">
        <f>IFERROR(1/'p(on or before)'!R14,"--")</f>
        <v>--</v>
      </c>
      <c r="S14" t="str">
        <f>IFERROR(1/'p(on or before)'!S14,"--")</f>
        <v>--</v>
      </c>
      <c r="T14" t="str">
        <f>IFERROR(1/'p(on or before)'!T14,"--")</f>
        <v>--</v>
      </c>
      <c r="U14" t="str">
        <f>IFERROR(1/'p(on or before)'!U14,"--")</f>
        <v>--</v>
      </c>
      <c r="V14" t="str">
        <f>IFERROR(1/'p(on or before)'!V14,"--")</f>
        <v>--</v>
      </c>
      <c r="W14" t="str">
        <f>IFERROR(1/'p(on or before)'!W14,"--")</f>
        <v>--</v>
      </c>
      <c r="X14" t="str">
        <f>IFERROR(1/'p(on or before)'!X14,"--")</f>
        <v>--</v>
      </c>
      <c r="Y14" t="str">
        <f>IFERROR(1/'p(on or before)'!Y14,"--")</f>
        <v>--</v>
      </c>
      <c r="Z14" t="str">
        <f>IFERROR(1/'p(on or before)'!Z14,"--")</f>
        <v>--</v>
      </c>
      <c r="AA14" t="str">
        <f>IFERROR(1/'p(on or before)'!AA14,"--")</f>
        <v>--</v>
      </c>
    </row>
    <row r="15" spans="1:27" x14ac:dyDescent="0.25">
      <c r="B15">
        <v>11</v>
      </c>
      <c r="C15">
        <f>IFERROR(1/'p(on or before)'!C15,"--")</f>
        <v>6.8181818181818183</v>
      </c>
      <c r="D15">
        <f>IFERROR(1/'p(on or before)'!D15,"--")</f>
        <v>50.45454545454546</v>
      </c>
      <c r="E15">
        <f>IFERROR(1/'p(on or before)'!E15,"--")</f>
        <v>409.24242424242419</v>
      </c>
      <c r="F15">
        <f>IFERROR(1/'p(on or before)'!F15,"--")</f>
        <v>3683.1818181818185</v>
      </c>
      <c r="G15">
        <f>IFERROR(1/'p(on or before)'!G15,"--")</f>
        <v>37357.987012987011</v>
      </c>
      <c r="H15">
        <f>IFERROR(1/'p(on or before)'!H15,"--")</f>
        <v>435843.18181818182</v>
      </c>
      <c r="I15">
        <f>IFERROR(1/'p(on or before)'!I15,"--")</f>
        <v>6014635.9090909092</v>
      </c>
      <c r="J15">
        <f>IFERROR(1/'p(on or before)'!J15,"--")</f>
        <v>102248810.45454545</v>
      </c>
      <c r="K15">
        <f>IFERROR(1/'p(on or before)'!K15,"--")</f>
        <v>2283556766.8181815</v>
      </c>
      <c r="L15">
        <f>IFERROR(1/'p(on or before)'!L15,"--")</f>
        <v>75357373305</v>
      </c>
      <c r="M15">
        <f>IFERROR(1/'p(on or before)'!M15,"--")</f>
        <v>4898229264825</v>
      </c>
      <c r="N15" t="str">
        <f>IFERROR(1/'p(on or before)'!N15,"--")</f>
        <v>--</v>
      </c>
      <c r="O15" t="str">
        <f>IFERROR(1/'p(on or before)'!O15,"--")</f>
        <v>--</v>
      </c>
      <c r="P15" t="str">
        <f>IFERROR(1/'p(on or before)'!P15,"--")</f>
        <v>--</v>
      </c>
      <c r="Q15" t="str">
        <f>IFERROR(1/'p(on or before)'!Q15,"--")</f>
        <v>--</v>
      </c>
      <c r="R15" t="str">
        <f>IFERROR(1/'p(on or before)'!R15,"--")</f>
        <v>--</v>
      </c>
      <c r="S15" t="str">
        <f>IFERROR(1/'p(on or before)'!S15,"--")</f>
        <v>--</v>
      </c>
      <c r="T15" t="str">
        <f>IFERROR(1/'p(on or before)'!T15,"--")</f>
        <v>--</v>
      </c>
      <c r="U15" t="str">
        <f>IFERROR(1/'p(on or before)'!U15,"--")</f>
        <v>--</v>
      </c>
      <c r="V15" t="str">
        <f>IFERROR(1/'p(on or before)'!V15,"--")</f>
        <v>--</v>
      </c>
      <c r="W15" t="str">
        <f>IFERROR(1/'p(on or before)'!W15,"--")</f>
        <v>--</v>
      </c>
      <c r="X15" t="str">
        <f>IFERROR(1/'p(on or before)'!X15,"--")</f>
        <v>--</v>
      </c>
      <c r="Y15" t="str">
        <f>IFERROR(1/'p(on or before)'!Y15,"--")</f>
        <v>--</v>
      </c>
      <c r="Z15" t="str">
        <f>IFERROR(1/'p(on or before)'!Z15,"--")</f>
        <v>--</v>
      </c>
      <c r="AA15" t="str">
        <f>IFERROR(1/'p(on or before)'!AA15,"--")</f>
        <v>--</v>
      </c>
    </row>
    <row r="16" spans="1:27" x14ac:dyDescent="0.25">
      <c r="B16">
        <v>12</v>
      </c>
      <c r="C16">
        <f>IFERROR(1/'p(on or before)'!C16,"--")</f>
        <v>6.25</v>
      </c>
      <c r="D16">
        <f>IFERROR(1/'p(on or before)'!D16,"--")</f>
        <v>42.045454545454554</v>
      </c>
      <c r="E16">
        <f>IFERROR(1/'p(on or before)'!E16,"--")</f>
        <v>306.93181818181824</v>
      </c>
      <c r="F16">
        <f>IFERROR(1/'p(on or before)'!F16,"--")</f>
        <v>2455.454545454546</v>
      </c>
      <c r="G16">
        <f>IFERROR(1/'p(on or before)'!G16,"--")</f>
        <v>21792.159090909092</v>
      </c>
      <c r="H16">
        <f>IFERROR(1/'p(on or before)'!H16,"--")</f>
        <v>217921.590909091</v>
      </c>
      <c r="I16">
        <f>IFERROR(1/'p(on or before)'!I16,"--")</f>
        <v>2506098.2954545463</v>
      </c>
      <c r="J16">
        <f>IFERROR(1/'p(on or before)'!J16,"--")</f>
        <v>34082936.818181828</v>
      </c>
      <c r="K16">
        <f>IFERROR(1/'p(on or before)'!K16,"--")</f>
        <v>570889191.70454562</v>
      </c>
      <c r="L16">
        <f>IFERROR(1/'p(on or before)'!L16,"--")</f>
        <v>12559562217.500004</v>
      </c>
      <c r="M16">
        <f>IFERROR(1/'p(on or before)'!M16,"--")</f>
        <v>408185772068.75012</v>
      </c>
      <c r="N16">
        <f>IFERROR(1/'p(on or before)'!N16,"--")</f>
        <v>26123889412400.008</v>
      </c>
      <c r="O16" t="str">
        <f>IFERROR(1/'p(on or before)'!O16,"--")</f>
        <v>--</v>
      </c>
      <c r="P16" t="str">
        <f>IFERROR(1/'p(on or before)'!P16,"--")</f>
        <v>--</v>
      </c>
      <c r="Q16" t="str">
        <f>IFERROR(1/'p(on or before)'!Q16,"--")</f>
        <v>--</v>
      </c>
      <c r="R16" t="str">
        <f>IFERROR(1/'p(on or before)'!R16,"--")</f>
        <v>--</v>
      </c>
      <c r="S16" t="str">
        <f>IFERROR(1/'p(on or before)'!S16,"--")</f>
        <v>--</v>
      </c>
      <c r="T16" t="str">
        <f>IFERROR(1/'p(on or before)'!T16,"--")</f>
        <v>--</v>
      </c>
      <c r="U16" t="str">
        <f>IFERROR(1/'p(on or before)'!U16,"--")</f>
        <v>--</v>
      </c>
      <c r="V16" t="str">
        <f>IFERROR(1/'p(on or before)'!V16,"--")</f>
        <v>--</v>
      </c>
      <c r="W16" t="str">
        <f>IFERROR(1/'p(on or before)'!W16,"--")</f>
        <v>--</v>
      </c>
      <c r="X16" t="str">
        <f>IFERROR(1/'p(on or before)'!X16,"--")</f>
        <v>--</v>
      </c>
      <c r="Y16" t="str">
        <f>IFERROR(1/'p(on or before)'!Y16,"--")</f>
        <v>--</v>
      </c>
      <c r="Z16" t="str">
        <f>IFERROR(1/'p(on or before)'!Z16,"--")</f>
        <v>--</v>
      </c>
      <c r="AA16" t="str">
        <f>IFERROR(1/'p(on or before)'!AA16,"--")</f>
        <v>--</v>
      </c>
    </row>
    <row r="17" spans="2:27" x14ac:dyDescent="0.25">
      <c r="B17">
        <v>13</v>
      </c>
      <c r="C17">
        <f>IFERROR(1/'p(on or before)'!C17,"--")</f>
        <v>5.7692307692307701</v>
      </c>
      <c r="D17">
        <f>IFERROR(1/'p(on or before)'!D17,"--")</f>
        <v>35.576923076923073</v>
      </c>
      <c r="E17">
        <f>IFERROR(1/'p(on or before)'!E17,"--")</f>
        <v>236.10139860139864</v>
      </c>
      <c r="F17">
        <f>IFERROR(1/'p(on or before)'!F17,"--")</f>
        <v>1699.9300699300702</v>
      </c>
      <c r="G17">
        <f>IFERROR(1/'p(on or before)'!G17,"--")</f>
        <v>13410.559440559442</v>
      </c>
      <c r="H17">
        <f>IFERROR(1/'p(on or before)'!H17,"--")</f>
        <v>117342.39510489511</v>
      </c>
      <c r="I17">
        <f>IFERROR(1/'p(on or before)'!I17,"--")</f>
        <v>1156660.7517482515</v>
      </c>
      <c r="J17">
        <f>IFERROR(1/'p(on or before)'!J17,"--")</f>
        <v>13108821.853146851</v>
      </c>
      <c r="K17">
        <f>IFERROR(1/'p(on or before)'!K17,"--")</f>
        <v>175658212.8321678</v>
      </c>
      <c r="L17">
        <f>IFERROR(1/'p(on or before)'!L17,"--")</f>
        <v>2898360511.7307687</v>
      </c>
      <c r="M17">
        <f>IFERROR(1/'p(on or before)'!M17,"--")</f>
        <v>62797811087.499992</v>
      </c>
      <c r="N17">
        <f>IFERROR(1/'p(on or before)'!N17,"--")</f>
        <v>2009529954799.9998</v>
      </c>
      <c r="O17">
        <f>IFERROR(1/'p(on or before)'!O17,"--")</f>
        <v>126600387152399.97</v>
      </c>
      <c r="P17" t="str">
        <f>IFERROR(1/'p(on or before)'!P17,"--")</f>
        <v>--</v>
      </c>
      <c r="Q17" t="str">
        <f>IFERROR(1/'p(on or before)'!Q17,"--")</f>
        <v>--</v>
      </c>
      <c r="R17" t="str">
        <f>IFERROR(1/'p(on or before)'!R17,"--")</f>
        <v>--</v>
      </c>
      <c r="S17" t="str">
        <f>IFERROR(1/'p(on or before)'!S17,"--")</f>
        <v>--</v>
      </c>
      <c r="T17" t="str">
        <f>IFERROR(1/'p(on or before)'!T17,"--")</f>
        <v>--</v>
      </c>
      <c r="U17" t="str">
        <f>IFERROR(1/'p(on or before)'!U17,"--")</f>
        <v>--</v>
      </c>
      <c r="V17" t="str">
        <f>IFERROR(1/'p(on or before)'!V17,"--")</f>
        <v>--</v>
      </c>
      <c r="W17" t="str">
        <f>IFERROR(1/'p(on or before)'!W17,"--")</f>
        <v>--</v>
      </c>
      <c r="X17" t="str">
        <f>IFERROR(1/'p(on or before)'!X17,"--")</f>
        <v>--</v>
      </c>
      <c r="Y17" t="str">
        <f>IFERROR(1/'p(on or before)'!Y17,"--")</f>
        <v>--</v>
      </c>
      <c r="Z17" t="str">
        <f>IFERROR(1/'p(on or before)'!Z17,"--")</f>
        <v>--</v>
      </c>
      <c r="AA17" t="str">
        <f>IFERROR(1/'p(on or before)'!AA17,"--")</f>
        <v>--</v>
      </c>
    </row>
    <row r="18" spans="2:27" x14ac:dyDescent="0.25">
      <c r="B18">
        <v>14</v>
      </c>
      <c r="C18">
        <f>IFERROR(1/'p(on or before)'!C18,"--")</f>
        <v>5.3571428571428568</v>
      </c>
      <c r="D18">
        <f>IFERROR(1/'p(on or before)'!D18,"--")</f>
        <v>30.494505494505496</v>
      </c>
      <c r="E18">
        <f>IFERROR(1/'p(on or before)'!E18,"--")</f>
        <v>185.50824175824175</v>
      </c>
      <c r="F18">
        <f>IFERROR(1/'p(on or before)'!F18,"--")</f>
        <v>1214.2357642357642</v>
      </c>
      <c r="G18">
        <f>IFERROR(1/'p(on or before)'!G18,"--")</f>
        <v>8621.0739260739265</v>
      </c>
      <c r="H18">
        <f>IFERROR(1/'p(on or before)'!H18,"--")</f>
        <v>67052.797202797199</v>
      </c>
      <c r="I18">
        <f>IFERROR(1/'p(on or before)'!I18,"--")</f>
        <v>578330.37587412586</v>
      </c>
      <c r="J18">
        <f>IFERROR(1/'p(on or before)'!J18,"--")</f>
        <v>5618066.5084915077</v>
      </c>
      <c r="K18">
        <f>IFERROR(1/'p(on or before)'!K18,"--")</f>
        <v>62735076.011488512</v>
      </c>
      <c r="L18">
        <f>IFERROR(1/'p(on or before)'!L18,"--")</f>
        <v>828103003.35164833</v>
      </c>
      <c r="M18">
        <f>IFERROR(1/'p(on or before)'!M18,"--")</f>
        <v>13456673804.464287</v>
      </c>
      <c r="N18">
        <f>IFERROR(1/'p(on or before)'!N18,"--")</f>
        <v>287075707828.57141</v>
      </c>
      <c r="O18">
        <f>IFERROR(1/'p(on or before)'!O18,"--")</f>
        <v>9042884796600</v>
      </c>
      <c r="P18">
        <f>IFERROR(1/'p(on or before)'!P18,"--")</f>
        <v>560658857389200.06</v>
      </c>
      <c r="Q18" t="str">
        <f>IFERROR(1/'p(on or before)'!Q18,"--")</f>
        <v>--</v>
      </c>
      <c r="R18" t="str">
        <f>IFERROR(1/'p(on or before)'!R18,"--")</f>
        <v>--</v>
      </c>
      <c r="S18" t="str">
        <f>IFERROR(1/'p(on or before)'!S18,"--")</f>
        <v>--</v>
      </c>
      <c r="T18" t="str">
        <f>IFERROR(1/'p(on or before)'!T18,"--")</f>
        <v>--</v>
      </c>
      <c r="U18" t="str">
        <f>IFERROR(1/'p(on or before)'!U18,"--")</f>
        <v>--</v>
      </c>
      <c r="V18" t="str">
        <f>IFERROR(1/'p(on or before)'!V18,"--")</f>
        <v>--</v>
      </c>
      <c r="W18" t="str">
        <f>IFERROR(1/'p(on or before)'!W18,"--")</f>
        <v>--</v>
      </c>
      <c r="X18" t="str">
        <f>IFERROR(1/'p(on or before)'!X18,"--")</f>
        <v>--</v>
      </c>
      <c r="Y18" t="str">
        <f>IFERROR(1/'p(on or before)'!Y18,"--")</f>
        <v>--</v>
      </c>
      <c r="Z18" t="str">
        <f>IFERROR(1/'p(on or before)'!Z18,"--")</f>
        <v>--</v>
      </c>
      <c r="AA18" t="str">
        <f>IFERROR(1/'p(on or before)'!AA18,"--")</f>
        <v>--</v>
      </c>
    </row>
    <row r="19" spans="2:27" x14ac:dyDescent="0.25">
      <c r="B19">
        <v>15</v>
      </c>
      <c r="C19">
        <f>IFERROR(1/'p(on or before)'!C19,"--")</f>
        <v>5</v>
      </c>
      <c r="D19">
        <f>IFERROR(1/'p(on or before)'!D19,"--")</f>
        <v>26.428571428571431</v>
      </c>
      <c r="E19">
        <f>IFERROR(1/'p(on or before)'!E19,"--")</f>
        <v>148.4065934065934</v>
      </c>
      <c r="F19">
        <f>IFERROR(1/'p(on or before)'!F19,"--")</f>
        <v>890.43956043956041</v>
      </c>
      <c r="G19">
        <f>IFERROR(1/'p(on or before)'!G19,"--")</f>
        <v>5747.3826173826174</v>
      </c>
      <c r="H19">
        <f>IFERROR(1/'p(on or before)'!H19,"--")</f>
        <v>40231.678321678322</v>
      </c>
      <c r="I19">
        <f>IFERROR(1/'p(on or before)'!I19,"--")</f>
        <v>308442.86713286716</v>
      </c>
      <c r="J19">
        <f>IFERROR(1/'p(on or before)'!J19,"--")</f>
        <v>2621764.3706293711</v>
      </c>
      <c r="K19">
        <f>IFERROR(1/'p(on or before)'!K19,"--")</f>
        <v>25094030.404595405</v>
      </c>
      <c r="L19">
        <f>IFERROR(1/'p(on or before)'!L19,"--")</f>
        <v>276034334.45054948</v>
      </c>
      <c r="M19">
        <f>IFERROR(1/'p(on or before)'!M19,"--")</f>
        <v>3588446347.8571439</v>
      </c>
      <c r="N19">
        <f>IFERROR(1/'p(on or before)'!N19,"--")</f>
        <v>57415141565.714302</v>
      </c>
      <c r="O19">
        <f>IFERROR(1/'p(on or before)'!O19,"--")</f>
        <v>1205717972880.0002</v>
      </c>
      <c r="P19">
        <f>IFERROR(1/'p(on or before)'!P19,"--")</f>
        <v>37377257159280.008</v>
      </c>
      <c r="Q19">
        <f>IFERROR(1/'p(on or before)'!Q19,"--")</f>
        <v>2280012686716080.5</v>
      </c>
      <c r="R19" t="str">
        <f>IFERROR(1/'p(on or before)'!R19,"--")</f>
        <v>--</v>
      </c>
      <c r="S19" t="str">
        <f>IFERROR(1/'p(on or before)'!S19,"--")</f>
        <v>--</v>
      </c>
      <c r="T19" t="str">
        <f>IFERROR(1/'p(on or before)'!T19,"--")</f>
        <v>--</v>
      </c>
      <c r="U19" t="str">
        <f>IFERROR(1/'p(on or before)'!U19,"--")</f>
        <v>--</v>
      </c>
      <c r="V19" t="str">
        <f>IFERROR(1/'p(on or before)'!V19,"--")</f>
        <v>--</v>
      </c>
      <c r="W19" t="str">
        <f>IFERROR(1/'p(on or before)'!W19,"--")</f>
        <v>--</v>
      </c>
      <c r="X19" t="str">
        <f>IFERROR(1/'p(on or before)'!X19,"--")</f>
        <v>--</v>
      </c>
      <c r="Y19" t="str">
        <f>IFERROR(1/'p(on or before)'!Y19,"--")</f>
        <v>--</v>
      </c>
      <c r="Z19" t="str">
        <f>IFERROR(1/'p(on or before)'!Z19,"--")</f>
        <v>--</v>
      </c>
      <c r="AA19" t="str">
        <f>IFERROR(1/'p(on or before)'!AA19,"--")</f>
        <v>--</v>
      </c>
    </row>
    <row r="20" spans="2:27" x14ac:dyDescent="0.25">
      <c r="B20">
        <v>16</v>
      </c>
      <c r="C20">
        <f>IFERROR(1/'p(on or before)'!C20,"--")</f>
        <v>4.6875</v>
      </c>
      <c r="D20">
        <f>IFERROR(1/'p(on or before)'!D20,"--")</f>
        <v>23.125</v>
      </c>
      <c r="E20">
        <f>IFERROR(1/'p(on or before)'!E20,"--")</f>
        <v>120.58035714285714</v>
      </c>
      <c r="F20">
        <f>IFERROR(1/'p(on or before)'!F20,"--")</f>
        <v>667.82967032967019</v>
      </c>
      <c r="G20">
        <f>IFERROR(1/'p(on or before)'!G20,"--")</f>
        <v>3951.3255494505484</v>
      </c>
      <c r="H20">
        <f>IFERROR(1/'p(on or before)'!H20,"--")</f>
        <v>25144.798951048942</v>
      </c>
      <c r="I20">
        <f>IFERROR(1/'p(on or before)'!I20,"--")</f>
        <v>173499.1127622377</v>
      </c>
      <c r="J20">
        <f>IFERROR(1/'p(on or before)'!J20,"--")</f>
        <v>1310882.1853146849</v>
      </c>
      <c r="K20">
        <f>IFERROR(1/'p(on or before)'!K20,"--")</f>
        <v>10978638.302010486</v>
      </c>
      <c r="L20">
        <f>IFERROR(1/'p(on or before)'!L20,"--")</f>
        <v>103512875.41895604</v>
      </c>
      <c r="M20">
        <f>IFERROR(1/'p(on or before)'!M20,"--")</f>
        <v>1121389483.7053571</v>
      </c>
      <c r="N20">
        <f>IFERROR(1/'p(on or before)'!N20,"--")</f>
        <v>14353785391.42857</v>
      </c>
      <c r="O20">
        <f>IFERROR(1/'p(on or before)'!O20,"--")</f>
        <v>226072119914.99997</v>
      </c>
      <c r="P20">
        <f>IFERROR(1/'p(on or before)'!P20,"--")</f>
        <v>4672157144909.999</v>
      </c>
      <c r="Q20">
        <f>IFERROR(1/'p(on or before)'!Q20,"--")</f>
        <v>142500792919754.97</v>
      </c>
      <c r="R20">
        <f>IFERROR(1/'p(on or before)'!R20,"--")</f>
        <v>8550047575185300</v>
      </c>
      <c r="S20" t="str">
        <f>IFERROR(1/'p(on or before)'!S20,"--")</f>
        <v>--</v>
      </c>
      <c r="T20" t="str">
        <f>IFERROR(1/'p(on or before)'!T20,"--")</f>
        <v>--</v>
      </c>
      <c r="U20" t="str">
        <f>IFERROR(1/'p(on or before)'!U20,"--")</f>
        <v>--</v>
      </c>
      <c r="V20" t="str">
        <f>IFERROR(1/'p(on or before)'!V20,"--")</f>
        <v>--</v>
      </c>
      <c r="W20" t="str">
        <f>IFERROR(1/'p(on or before)'!W20,"--")</f>
        <v>--</v>
      </c>
      <c r="X20" t="str">
        <f>IFERROR(1/'p(on or before)'!X20,"--")</f>
        <v>--</v>
      </c>
      <c r="Y20" t="str">
        <f>IFERROR(1/'p(on or before)'!Y20,"--")</f>
        <v>--</v>
      </c>
      <c r="Z20" t="str">
        <f>IFERROR(1/'p(on or before)'!Z20,"--")</f>
        <v>--</v>
      </c>
      <c r="AA20" t="str">
        <f>IFERROR(1/'p(on or before)'!AA20,"--")</f>
        <v>--</v>
      </c>
    </row>
    <row r="21" spans="2:27" x14ac:dyDescent="0.25">
      <c r="B21">
        <v>17</v>
      </c>
      <c r="C21">
        <f>IFERROR(1/'p(on or before)'!C21,"--")</f>
        <v>4.4117647058823524</v>
      </c>
      <c r="D21">
        <f>IFERROR(1/'p(on or before)'!D21,"--")</f>
        <v>20.40441176470588</v>
      </c>
      <c r="E21">
        <f>IFERROR(1/'p(on or before)'!E21,"--")</f>
        <v>99.301470588235262</v>
      </c>
      <c r="F21">
        <f>IFERROR(1/'p(on or before)'!F21,"--")</f>
        <v>510.6932773109242</v>
      </c>
      <c r="G21">
        <f>IFERROR(1/'p(on or before)'!G21,"--")</f>
        <v>2789.1709760827403</v>
      </c>
      <c r="H21">
        <f>IFERROR(1/'p(on or before)'!H21,"--")</f>
        <v>16270.16402714932</v>
      </c>
      <c r="I21">
        <f>IFERROR(1/'p(on or before)'!I21,"--")</f>
        <v>102058.30162484573</v>
      </c>
      <c r="J21">
        <f>IFERROR(1/'p(on or before)'!J21,"--")</f>
        <v>693996.4510489509</v>
      </c>
      <c r="K21">
        <f>IFERROR(1/'p(on or before)'!K21,"--")</f>
        <v>5166418.0244755242</v>
      </c>
      <c r="L21">
        <f>IFERROR(1/'p(on or before)'!L21,"--")</f>
        <v>42622948.701923072</v>
      </c>
      <c r="M21">
        <f>IFERROR(1/'p(on or before)'!M21,"--")</f>
        <v>395784523.66071421</v>
      </c>
      <c r="N21">
        <f>IFERROR(1/'p(on or before)'!N21,"--")</f>
        <v>4221701585.7142849</v>
      </c>
      <c r="O21">
        <f>IFERROR(1/'p(on or before)'!O21,"--")</f>
        <v>53193439979.999985</v>
      </c>
      <c r="P21">
        <f>IFERROR(1/'p(on or before)'!P21,"--")</f>
        <v>824498319690</v>
      </c>
      <c r="Q21">
        <f>IFERROR(1/'p(on or before)'!Q21,"--")</f>
        <v>16764799167029.998</v>
      </c>
      <c r="R21">
        <f>IFERROR(1/'p(on or before)'!R21,"--")</f>
        <v>502943975010899.88</v>
      </c>
      <c r="S21">
        <f>IFERROR(1/'p(on or before)'!S21,"--")</f>
        <v>2.9673694525643096E+16</v>
      </c>
      <c r="T21" t="str">
        <f>IFERROR(1/'p(on or before)'!T21,"--")</f>
        <v>--</v>
      </c>
      <c r="U21" t="str">
        <f>IFERROR(1/'p(on or before)'!U21,"--")</f>
        <v>--</v>
      </c>
      <c r="V21" t="str">
        <f>IFERROR(1/'p(on or before)'!V21,"--")</f>
        <v>--</v>
      </c>
      <c r="W21" t="str">
        <f>IFERROR(1/'p(on or before)'!W21,"--")</f>
        <v>--</v>
      </c>
      <c r="X21" t="str">
        <f>IFERROR(1/'p(on or before)'!X21,"--")</f>
        <v>--</v>
      </c>
      <c r="Y21" t="str">
        <f>IFERROR(1/'p(on or before)'!Y21,"--")</f>
        <v>--</v>
      </c>
      <c r="Z21" t="str">
        <f>IFERROR(1/'p(on or before)'!Z21,"--")</f>
        <v>--</v>
      </c>
      <c r="AA21" t="str">
        <f>IFERROR(1/'p(on or before)'!AA21,"--")</f>
        <v>--</v>
      </c>
    </row>
    <row r="22" spans="2:27" x14ac:dyDescent="0.25">
      <c r="B22">
        <v>18</v>
      </c>
      <c r="C22">
        <f>IFERROR(1/'p(on or before)'!C22,"--")</f>
        <v>4.166666666666667</v>
      </c>
      <c r="D22">
        <f>IFERROR(1/'p(on or before)'!D22,"--")</f>
        <v>18.137254901960784</v>
      </c>
      <c r="E22">
        <f>IFERROR(1/'p(on or before)'!E22,"--")</f>
        <v>82.751225490196077</v>
      </c>
      <c r="F22">
        <f>IFERROR(1/'p(on or before)'!F22,"--")</f>
        <v>397.20588235294122</v>
      </c>
      <c r="G22">
        <f>IFERROR(1/'p(on or before)'!G22,"--")</f>
        <v>2014.4012605042019</v>
      </c>
      <c r="H22">
        <f>IFERROR(1/'p(on or before)'!H22,"--")</f>
        <v>10846.776018099548</v>
      </c>
      <c r="I22">
        <f>IFERROR(1/'p(on or before)'!I22,"--")</f>
        <v>62368.962104072401</v>
      </c>
      <c r="J22">
        <f>IFERROR(1/'p(on or before)'!J22,"--")</f>
        <v>385553.58391608391</v>
      </c>
      <c r="K22">
        <f>IFERROR(1/'p(on or before)'!K22,"--")</f>
        <v>2583209.0122377626</v>
      </c>
      <c r="L22">
        <f>IFERROR(1/'p(on or before)'!L22,"--")</f>
        <v>18943532.756410256</v>
      </c>
      <c r="M22">
        <f>IFERROR(1/'p(on or before)'!M22,"--")</f>
        <v>153916203.64583334</v>
      </c>
      <c r="N22">
        <f>IFERROR(1/'p(on or before)'!N22,"--")</f>
        <v>1407233861.904762</v>
      </c>
      <c r="O22">
        <f>IFERROR(1/'p(on or before)'!O22,"--")</f>
        <v>14775955550.000004</v>
      </c>
      <c r="P22">
        <f>IFERROR(1/'p(on or before)'!P22,"--")</f>
        <v>183221848820.00003</v>
      </c>
      <c r="Q22">
        <f>IFERROR(1/'p(on or before)'!Q22,"--")</f>
        <v>2794133194505.0005</v>
      </c>
      <c r="R22">
        <f>IFERROR(1/'p(on or before)'!R22,"--")</f>
        <v>55882663890100.008</v>
      </c>
      <c r="S22">
        <f>IFERROR(1/'p(on or before)'!S22,"--")</f>
        <v>1648538584757950.3</v>
      </c>
      <c r="T22">
        <f>IFERROR(1/'p(on or before)'!T22,"--")</f>
        <v>9.561523791596112E+16</v>
      </c>
      <c r="U22" t="str">
        <f>IFERROR(1/'p(on or before)'!U22,"--")</f>
        <v>--</v>
      </c>
      <c r="V22" t="str">
        <f>IFERROR(1/'p(on or before)'!V22,"--")</f>
        <v>--</v>
      </c>
      <c r="W22" t="str">
        <f>IFERROR(1/'p(on or before)'!W22,"--")</f>
        <v>--</v>
      </c>
      <c r="X22" t="str">
        <f>IFERROR(1/'p(on or before)'!X22,"--")</f>
        <v>--</v>
      </c>
      <c r="Y22" t="str">
        <f>IFERROR(1/'p(on or before)'!Y22,"--")</f>
        <v>--</v>
      </c>
      <c r="Z22" t="str">
        <f>IFERROR(1/'p(on or before)'!Z22,"--")</f>
        <v>--</v>
      </c>
      <c r="AA22" t="str">
        <f>IFERROR(1/'p(on or before)'!AA22,"--")</f>
        <v>--</v>
      </c>
    </row>
    <row r="23" spans="2:27" x14ac:dyDescent="0.25">
      <c r="B23">
        <v>19</v>
      </c>
      <c r="C23">
        <f>IFERROR(1/'p(on or before)'!C23,"--")</f>
        <v>3.9473684210526314</v>
      </c>
      <c r="D23">
        <f>IFERROR(1/'p(on or before)'!D23,"--")</f>
        <v>16.228070175438596</v>
      </c>
      <c r="E23">
        <f>IFERROR(1/'p(on or before)'!E23,"--")</f>
        <v>69.685242518059852</v>
      </c>
      <c r="F23">
        <f>IFERROR(1/'p(on or before)'!F23,"--")</f>
        <v>313.58359133126936</v>
      </c>
      <c r="G23">
        <f>IFERROR(1/'p(on or before)'!G23,"--")</f>
        <v>1484.2956656346751</v>
      </c>
      <c r="H23">
        <f>IFERROR(1/'p(on or before)'!H23,"--")</f>
        <v>7421.4783281733753</v>
      </c>
      <c r="I23">
        <f>IFERROR(1/'p(on or before)'!I23,"--")</f>
        <v>39390.923434150995</v>
      </c>
      <c r="J23">
        <f>IFERROR(1/'p(on or before)'!J23,"--")</f>
        <v>223215.2327935223</v>
      </c>
      <c r="K23">
        <f>IFERROR(1/'p(on or before)'!K23,"--")</f>
        <v>1359583.690651454</v>
      </c>
      <c r="L23">
        <f>IFERROR(1/'p(on or before)'!L23,"--")</f>
        <v>8973252.3582995962</v>
      </c>
      <c r="M23">
        <f>IFERROR(1/'p(on or before)'!M23,"--")</f>
        <v>64806822.587719299</v>
      </c>
      <c r="N23">
        <f>IFERROR(1/'p(on or before)'!N23,"--")</f>
        <v>518454580.70175439</v>
      </c>
      <c r="O23">
        <f>IFERROR(1/'p(on or before)'!O23,"--")</f>
        <v>4666091226.3157902</v>
      </c>
      <c r="P23">
        <f>IFERROR(1/'p(on or before)'!P23,"--")</f>
        <v>48216276005.263161</v>
      </c>
      <c r="Q23">
        <f>IFERROR(1/'p(on or before)'!Q23,"--")</f>
        <v>588238567264.21057</v>
      </c>
      <c r="R23">
        <f>IFERROR(1/'p(on or before)'!R23,"--")</f>
        <v>8823578508963.1582</v>
      </c>
      <c r="S23">
        <f>IFERROR(1/'p(on or before)'!S23,"--")</f>
        <v>173530377342942.13</v>
      </c>
      <c r="T23">
        <f>IFERROR(1/'p(on or before)'!T23,"--")</f>
        <v>5032380942945322</v>
      </c>
      <c r="U23">
        <f>IFERROR(1/'p(on or before)'!U23,"--")</f>
        <v>2.8684571374788333E+17</v>
      </c>
      <c r="V23" t="str">
        <f>IFERROR(1/'p(on or before)'!V23,"--")</f>
        <v>--</v>
      </c>
      <c r="W23" t="str">
        <f>IFERROR(1/'p(on or before)'!W23,"--")</f>
        <v>--</v>
      </c>
      <c r="X23" t="str">
        <f>IFERROR(1/'p(on or before)'!X23,"--")</f>
        <v>--</v>
      </c>
      <c r="Y23" t="str">
        <f>IFERROR(1/'p(on or before)'!Y23,"--")</f>
        <v>--</v>
      </c>
      <c r="Z23" t="str">
        <f>IFERROR(1/'p(on or before)'!Z23,"--")</f>
        <v>--</v>
      </c>
      <c r="AA23" t="str">
        <f>IFERROR(1/'p(on or before)'!AA23,"--")</f>
        <v>--</v>
      </c>
    </row>
    <row r="24" spans="2:27" x14ac:dyDescent="0.25">
      <c r="B24">
        <v>20</v>
      </c>
      <c r="C24">
        <f>IFERROR(1/'p(on or before)'!C24,"--")</f>
        <v>3.7500000000000009</v>
      </c>
      <c r="D24">
        <f>IFERROR(1/'p(on or before)'!D24,"--")</f>
        <v>14.605263157894738</v>
      </c>
      <c r="E24">
        <f>IFERROR(1/'p(on or before)'!E24,"--")</f>
        <v>59.232456140350891</v>
      </c>
      <c r="F24">
        <f>IFERROR(1/'p(on or before)'!F24,"--")</f>
        <v>250.86687306501554</v>
      </c>
      <c r="G24">
        <f>IFERROR(1/'p(on or before)'!G24,"--")</f>
        <v>1113.2217492260063</v>
      </c>
      <c r="H24">
        <f>IFERROR(1/'p(on or before)'!H24,"--")</f>
        <v>5195.0348297213623</v>
      </c>
      <c r="I24">
        <f>IFERROR(1/'p(on or before)'!I24,"--")</f>
        <v>25604.100232198143</v>
      </c>
      <c r="J24">
        <f>IFERROR(1/'p(on or before)'!J24,"--")</f>
        <v>133929.13967611338</v>
      </c>
      <c r="K24">
        <f>IFERROR(1/'p(on or before)'!K24,"--")</f>
        <v>747771.02985829953</v>
      </c>
      <c r="L24">
        <f>IFERROR(1/'p(on or before)'!L24,"--")</f>
        <v>4486626.1791497981</v>
      </c>
      <c r="M24">
        <f>IFERROR(1/'p(on or before)'!M24,"--")</f>
        <v>29163070.164473694</v>
      </c>
      <c r="N24">
        <f>IFERROR(1/'p(on or before)'!N24,"--")</f>
        <v>207381832.28070182</v>
      </c>
      <c r="O24">
        <f>IFERROR(1/'p(on or before)'!O24,"--")</f>
        <v>1633131929.2105269</v>
      </c>
      <c r="P24">
        <f>IFERROR(1/'p(on or before)'!P24,"--")</f>
        <v>14464882801.578951</v>
      </c>
      <c r="Q24">
        <f>IFERROR(1/'p(on or before)'!Q24,"--")</f>
        <v>147059641816.05264</v>
      </c>
      <c r="R24">
        <f>IFERROR(1/'p(on or before)'!R24,"--")</f>
        <v>1764715701792.6321</v>
      </c>
      <c r="S24">
        <f>IFERROR(1/'p(on or before)'!S24,"--")</f>
        <v>26029556601441.324</v>
      </c>
      <c r="T24">
        <f>IFERROR(1/'p(on or before)'!T24,"--")</f>
        <v>503238094294532.25</v>
      </c>
      <c r="U24">
        <f>IFERROR(1/'p(on or before)'!U24,"--")</f>
        <v>1.434228568739417E+16</v>
      </c>
      <c r="V24">
        <f>IFERROR(1/'p(on or before)'!V24,"--")</f>
        <v>8.0316799849407347E+17</v>
      </c>
      <c r="W24" t="str">
        <f>IFERROR(1/'p(on or before)'!W24,"--")</f>
        <v>--</v>
      </c>
      <c r="X24" t="str">
        <f>IFERROR(1/'p(on or before)'!X24,"--")</f>
        <v>--</v>
      </c>
      <c r="Y24" t="str">
        <f>IFERROR(1/'p(on or before)'!Y24,"--")</f>
        <v>--</v>
      </c>
      <c r="Z24" t="str">
        <f>IFERROR(1/'p(on or before)'!Z24,"--")</f>
        <v>--</v>
      </c>
      <c r="AA24" t="str">
        <f>IFERROR(1/'p(on or before)'!AA24,"--")</f>
        <v>--</v>
      </c>
    </row>
    <row r="25" spans="2:27" x14ac:dyDescent="0.25">
      <c r="B25">
        <v>21</v>
      </c>
      <c r="C25">
        <f>IFERROR(1/'p(on or before)'!C25,"--")</f>
        <v>3.5714285714285712</v>
      </c>
      <c r="D25">
        <f>IFERROR(1/'p(on or before)'!D25,"--")</f>
        <v>13.214285714285714</v>
      </c>
      <c r="E25">
        <f>IFERROR(1/'p(on or before)'!E25,"--")</f>
        <v>50.770676691729321</v>
      </c>
      <c r="F25">
        <f>IFERROR(1/'p(on or before)'!F25,"--")</f>
        <v>203.08270676691728</v>
      </c>
      <c r="G25">
        <f>IFERROR(1/'p(on or before)'!G25,"--")</f>
        <v>848.16895179124276</v>
      </c>
      <c r="H25">
        <f>IFERROR(1/'p(on or before)'!H25,"--")</f>
        <v>3710.7391640866872</v>
      </c>
      <c r="I25">
        <f>IFERROR(1/'p(on or before)'!I25,"--")</f>
        <v>17069.400154798761</v>
      </c>
      <c r="J25">
        <f>IFERROR(1/'p(on or before)'!J25,"--")</f>
        <v>82908.51503759397</v>
      </c>
      <c r="K25">
        <f>IFERROR(1/'p(on or before)'!K25,"--")</f>
        <v>427297.73134759965</v>
      </c>
      <c r="L25">
        <f>IFERROR(1/'p(on or before)'!L25,"--")</f>
        <v>2350137.5224117986</v>
      </c>
      <c r="M25">
        <f>IFERROR(1/'p(on or before)'!M25,"--")</f>
        <v>13887176.268796992</v>
      </c>
      <c r="N25">
        <f>IFERROR(1/'p(on or before)'!N25,"--")</f>
        <v>88877928.12030074</v>
      </c>
      <c r="O25">
        <f>IFERROR(1/'p(on or before)'!O25,"--")</f>
        <v>622145496.84210515</v>
      </c>
      <c r="P25">
        <f>IFERROR(1/'p(on or before)'!P25,"--")</f>
        <v>4821627600.5263147</v>
      </c>
      <c r="Q25">
        <f>IFERROR(1/'p(on or before)'!Q25,"--")</f>
        <v>42017040518.872169</v>
      </c>
      <c r="R25">
        <f>IFERROR(1/'p(on or before)'!R25,"--")</f>
        <v>420170405188.72174</v>
      </c>
      <c r="S25">
        <f>IFERROR(1/'p(on or before)'!S25,"--")</f>
        <v>4958010781226.917</v>
      </c>
      <c r="T25">
        <f>IFERROR(1/'p(on or before)'!T25,"--")</f>
        <v>71891156327790.297</v>
      </c>
      <c r="U25">
        <f>IFERROR(1/'p(on or before)'!U25,"--")</f>
        <v>1365931970228016</v>
      </c>
      <c r="V25">
        <f>IFERROR(1/'p(on or before)'!V25,"--")</f>
        <v>3.824609516638444E+16</v>
      </c>
      <c r="W25">
        <f>IFERROR(1/'p(on or before)'!W25,"--")</f>
        <v>2.1035352341511447E+18</v>
      </c>
      <c r="X25" t="str">
        <f>IFERROR(1/'p(on or before)'!X25,"--")</f>
        <v>--</v>
      </c>
      <c r="Y25" t="str">
        <f>IFERROR(1/'p(on or before)'!Y25,"--")</f>
        <v>--</v>
      </c>
      <c r="Z25" t="str">
        <f>IFERROR(1/'p(on or before)'!Z25,"--")</f>
        <v>--</v>
      </c>
      <c r="AA25" t="str">
        <f>IFERROR(1/'p(on or before)'!AA25,"--")</f>
        <v>--</v>
      </c>
    </row>
    <row r="26" spans="2:27" x14ac:dyDescent="0.25">
      <c r="B26">
        <v>22</v>
      </c>
      <c r="C26">
        <f>IFERROR(1/'p(on or before)'!C26,"--")</f>
        <v>3.4090909090909092</v>
      </c>
      <c r="D26">
        <f>IFERROR(1/'p(on or before)'!D26,"--")</f>
        <v>12.012987012987011</v>
      </c>
      <c r="E26">
        <f>IFERROR(1/'p(on or before)'!E26,"--")</f>
        <v>43.847402597402592</v>
      </c>
      <c r="F26">
        <f>IFERROR(1/'p(on or before)'!F26,"--")</f>
        <v>166.15857826384141</v>
      </c>
      <c r="G26">
        <f>IFERROR(1/'p(on or before)'!G26,"--")</f>
        <v>655.40328092959658</v>
      </c>
      <c r="H26">
        <f>IFERROR(1/'p(on or before)'!H26,"--")</f>
        <v>2698.7193920630448</v>
      </c>
      <c r="I26">
        <f>IFERROR(1/'p(on or before)'!I26,"--")</f>
        <v>11638.227378271882</v>
      </c>
      <c r="J26">
        <f>IFERROR(1/'p(on or before)'!J26,"--")</f>
        <v>52759.964114832532</v>
      </c>
      <c r="K26">
        <f>IFERROR(1/'p(on or before)'!K26,"--")</f>
        <v>252494.11397812713</v>
      </c>
      <c r="L26">
        <f>IFERROR(1/'p(on or before)'!L26,"--")</f>
        <v>1281893.1940427991</v>
      </c>
      <c r="M26">
        <f>IFERROR(1/'p(on or before)'!M26,"--")</f>
        <v>6943588.1343984958</v>
      </c>
      <c r="N26">
        <f>IFERROR(1/'p(on or before)'!N26,"--")</f>
        <v>40399058.236500338</v>
      </c>
      <c r="O26">
        <f>IFERROR(1/'p(on or before)'!O26,"--")</f>
        <v>254514066.88995215</v>
      </c>
      <c r="P26">
        <f>IFERROR(1/'p(on or before)'!P26,"--")</f>
        <v>1753319127.4641147</v>
      </c>
      <c r="Q26">
        <f>IFERROR(1/'p(on or before)'!Q26,"--")</f>
        <v>13369058346.913874</v>
      </c>
      <c r="R26">
        <f>IFERROR(1/'p(on or before)'!R26,"--")</f>
        <v>114591928687.83321</v>
      </c>
      <c r="S26">
        <f>IFERROR(1/'p(on or before)'!S26,"--")</f>
        <v>1126820632097.0264</v>
      </c>
      <c r="T26">
        <f>IFERROR(1/'p(on or before)'!T26,"--")</f>
        <v>13071119332325.506</v>
      </c>
      <c r="U26">
        <f>IFERROR(1/'p(on or before)'!U26,"--")</f>
        <v>186263450485638.44</v>
      </c>
      <c r="V26">
        <f>IFERROR(1/'p(on or before)'!V26,"--")</f>
        <v>3476917742398583.5</v>
      </c>
      <c r="W26">
        <f>IFERROR(1/'p(on or before)'!W26,"--")</f>
        <v>9.5615237915961056E+16</v>
      </c>
      <c r="X26">
        <f>IFERROR(1/'p(on or before)'!X26,"--")</f>
        <v>5.1632228474618972E+18</v>
      </c>
      <c r="Y26" t="str">
        <f>IFERROR(1/'p(on or before)'!Y26,"--")</f>
        <v>--</v>
      </c>
      <c r="Z26" t="str">
        <f>IFERROR(1/'p(on or before)'!Z26,"--")</f>
        <v>--</v>
      </c>
      <c r="AA26" t="str">
        <f>IFERROR(1/'p(on or before)'!AA26,"--")</f>
        <v>--</v>
      </c>
    </row>
    <row r="27" spans="2:27" x14ac:dyDescent="0.25">
      <c r="B27">
        <v>23</v>
      </c>
      <c r="C27">
        <f>IFERROR(1/'p(on or before)'!C27,"--")</f>
        <v>3.2608695652173916</v>
      </c>
      <c r="D27">
        <f>IFERROR(1/'p(on or before)'!D27,"--")</f>
        <v>10.968379446640316</v>
      </c>
      <c r="E27">
        <f>IFERROR(1/'p(on or before)'!E27,"--")</f>
        <v>38.128176171654431</v>
      </c>
      <c r="F27">
        <f>IFERROR(1/'p(on or before)'!F27,"--")</f>
        <v>137.26143421795595</v>
      </c>
      <c r="G27">
        <f>IFERROR(1/'p(on or before)'!G27,"--")</f>
        <v>512.92430681446695</v>
      </c>
      <c r="H27">
        <f>IFERROR(1/'p(on or before)'!H27,"--")</f>
        <v>1994.7056376118162</v>
      </c>
      <c r="I27">
        <f>IFERROR(1/'p(on or before)'!I27,"--")</f>
        <v>8096.1581761891348</v>
      </c>
      <c r="J27">
        <f>IFERROR(1/'p(on or before)'!J27,"--")</f>
        <v>34408.672248803829</v>
      </c>
      <c r="K27">
        <f>IFERROR(1/'p(on or before)'!K27,"--")</f>
        <v>153692.06937799044</v>
      </c>
      <c r="L27">
        <f>IFERROR(1/'p(on or before)'!L27,"--")</f>
        <v>724548.32706766925</v>
      </c>
      <c r="M27">
        <f>IFERROR(1/'p(on or before)'!M27,"--")</f>
        <v>3622741.6353383465</v>
      </c>
      <c r="N27">
        <f>IFERROR(1/'p(on or before)'!N27,"--")</f>
        <v>19321288.721804515</v>
      </c>
      <c r="O27">
        <f>IFERROR(1/'p(on or before)'!O27,"--")</f>
        <v>110658289.95215313</v>
      </c>
      <c r="P27">
        <f>IFERROR(1/'p(on or before)'!P27,"--")</f>
        <v>686081397.70334935</v>
      </c>
      <c r="Q27">
        <f>IFERROR(1/'p(on or before)'!Q27,"--")</f>
        <v>4650107251.1004791</v>
      </c>
      <c r="R27">
        <f>IFERROR(1/'p(on or before)'!R27,"--")</f>
        <v>34875804383.253593</v>
      </c>
      <c r="S27">
        <f>IFERROR(1/'p(on or before)'!S27,"--")</f>
        <v>293953208373.13745</v>
      </c>
      <c r="T27">
        <f>IFERROR(1/'p(on or before)'!T27,"--")</f>
        <v>2841547680940.3291</v>
      </c>
      <c r="U27">
        <f>IFERROR(1/'p(on or before)'!U27,"--")</f>
        <v>32393643562719.754</v>
      </c>
      <c r="V27">
        <f>IFERROR(1/'p(on or before)'!V27,"--")</f>
        <v>453511009878076.5</v>
      </c>
      <c r="W27">
        <f>IFERROR(1/'p(on or before)'!W27,"--")</f>
        <v>8314368514431402</v>
      </c>
      <c r="X27">
        <f>IFERROR(1/'p(on or before)'!X27,"--")</f>
        <v>2.2448794988964784E+17</v>
      </c>
      <c r="Y27">
        <f>IFERROR(1/'p(on or before)'!Y27,"--")</f>
        <v>1.1897861344151337E+19</v>
      </c>
      <c r="Z27" t="str">
        <f>IFERROR(1/'p(on or before)'!Z27,"--")</f>
        <v>--</v>
      </c>
      <c r="AA27" t="str">
        <f>IFERROR(1/'p(on or before)'!AA27,"--")</f>
        <v>--</v>
      </c>
    </row>
    <row r="28" spans="2:27" x14ac:dyDescent="0.25">
      <c r="B28">
        <v>24</v>
      </c>
      <c r="C28">
        <f>IFERROR(1/'p(on or before)'!C28,"--")</f>
        <v>3.1250000000000004</v>
      </c>
      <c r="D28">
        <f>IFERROR(1/'p(on or before)'!D28,"--")</f>
        <v>10.054347826086957</v>
      </c>
      <c r="E28">
        <f>IFERROR(1/'p(on or before)'!E28,"--")</f>
        <v>33.362154150197632</v>
      </c>
      <c r="F28">
        <f>IFERROR(1/'p(on or before)'!F28,"--")</f>
        <v>114.38452851496332</v>
      </c>
      <c r="G28">
        <f>IFERROR(1/'p(on or before)'!G28,"--")</f>
        <v>406.06507622811984</v>
      </c>
      <c r="H28">
        <f>IFERROR(1/'p(on or before)'!H28,"--")</f>
        <v>1496.0292282088624</v>
      </c>
      <c r="I28">
        <f>IFERROR(1/'p(on or before)'!I28,"--")</f>
        <v>5734.778708133972</v>
      </c>
      <c r="J28">
        <f>IFERROR(1/'p(on or before)'!J28,"--")</f>
        <v>22939.114832535892</v>
      </c>
      <c r="K28">
        <f>IFERROR(1/'p(on or before)'!K28,"--")</f>
        <v>96057.543361244054</v>
      </c>
      <c r="L28">
        <f>IFERROR(1/'p(on or before)'!L28,"--")</f>
        <v>422653.19078947383</v>
      </c>
      <c r="M28">
        <f>IFERROR(1/'p(on or before)'!M28,"--")</f>
        <v>1962318.3858082711</v>
      </c>
      <c r="N28">
        <f>IFERROR(1/'p(on or before)'!N28,"--")</f>
        <v>9660644.3609022573</v>
      </c>
      <c r="O28">
        <f>IFERROR(1/'p(on or before)'!O28,"--")</f>
        <v>50718382.894736856</v>
      </c>
      <c r="P28">
        <f>IFERROR(1/'p(on or before)'!P28,"--")</f>
        <v>285867249.04306227</v>
      </c>
      <c r="Q28">
        <f>IFERROR(1/'p(on or before)'!Q28,"--")</f>
        <v>1743790219.1626797</v>
      </c>
      <c r="R28">
        <f>IFERROR(1/'p(on or before)'!R28,"--")</f>
        <v>11625268127.751198</v>
      </c>
      <c r="S28">
        <f>IFERROR(1/'p(on or before)'!S28,"--")</f>
        <v>85736352442.165085</v>
      </c>
      <c r="T28">
        <f>IFERROR(1/'p(on or before)'!T28,"--")</f>
        <v>710386920235.08215</v>
      </c>
      <c r="U28">
        <f>IFERROR(1/'p(on or before)'!U28,"--")</f>
        <v>6748675742233.2813</v>
      </c>
      <c r="V28">
        <f>IFERROR(1/'p(on or before)'!V28,"--")</f>
        <v>75585168313012.766</v>
      </c>
      <c r="W28">
        <f>IFERROR(1/'p(on or before)'!W28,"--")</f>
        <v>1039296064303925.5</v>
      </c>
      <c r="X28">
        <f>IFERROR(1/'p(on or before)'!X28,"--")</f>
        <v>1.870732915747066E+16</v>
      </c>
      <c r="Y28">
        <f>IFERROR(1/'p(on or before)'!Y28,"--")</f>
        <v>4.9574422267297254E+17</v>
      </c>
      <c r="Z28">
        <f>IFERROR(1/'p(on or before)'!Z28,"--")</f>
        <v>2.5778699578994569E+19</v>
      </c>
      <c r="AA28" t="str">
        <f>IFERROR(1/'p(on or before)'!AA28,"--")</f>
        <v>--</v>
      </c>
    </row>
    <row r="29" spans="2:27" x14ac:dyDescent="0.25">
      <c r="B29">
        <v>25</v>
      </c>
      <c r="C29">
        <f>IFERROR(1/'p(on or before)'!C29,"--")</f>
        <v>2.9999999999999996</v>
      </c>
      <c r="D29">
        <f>IFERROR(1/'p(on or before)'!D29,"--")</f>
        <v>9.2499999999999982</v>
      </c>
      <c r="E29">
        <f>IFERROR(1/'p(on or before)'!E29,"--")</f>
        <v>29.358695652173914</v>
      </c>
      <c r="F29">
        <f>IFERROR(1/'p(on or before)'!F29,"--")</f>
        <v>96.083003952569157</v>
      </c>
      <c r="G29">
        <f>IFERROR(1/'p(on or before)'!G29,"--")</f>
        <v>324.85206098249569</v>
      </c>
      <c r="H29">
        <f>IFERROR(1/'p(on or before)'!H29,"--")</f>
        <v>1136.982213438735</v>
      </c>
      <c r="I29">
        <f>IFERROR(1/'p(on or before)'!I29,"--")</f>
        <v>4129.0406698564584</v>
      </c>
      <c r="J29">
        <f>IFERROR(1/'p(on or before)'!J29,"--")</f>
        <v>15598.598086124397</v>
      </c>
      <c r="K29">
        <f>IFERROR(1/'p(on or before)'!K29,"--")</f>
        <v>61476.827751196164</v>
      </c>
      <c r="L29">
        <f>IFERROR(1/'p(on or before)'!L29,"--")</f>
        <v>253591.91447368418</v>
      </c>
      <c r="M29">
        <f>IFERROR(1/'p(on or before)'!M29,"--")</f>
        <v>1098898.2960526315</v>
      </c>
      <c r="N29">
        <f>IFERROR(1/'p(on or before)'!N29,"--")</f>
        <v>5023535.0676691718</v>
      </c>
      <c r="O29">
        <f>IFERROR(1/'p(on or before)'!O29,"--")</f>
        <v>24344823.789473683</v>
      </c>
      <c r="P29">
        <f>IFERROR(1/'p(on or before)'!P29,"--")</f>
        <v>125781589.57894735</v>
      </c>
      <c r="Q29">
        <f>IFERROR(1/'p(on or before)'!Q29,"--")</f>
        <v>697516087.66507161</v>
      </c>
      <c r="R29">
        <f>IFERROR(1/'p(on or before)'!R29,"--")</f>
        <v>4185096525.9904304</v>
      </c>
      <c r="S29">
        <f>IFERROR(1/'p(on or before)'!S29,"--")</f>
        <v>27435632781.492821</v>
      </c>
      <c r="T29">
        <f>IFERROR(1/'p(on or before)'!T29,"--")</f>
        <v>198908337665.82297</v>
      </c>
      <c r="U29">
        <f>IFERROR(1/'p(on or before)'!U29,"--")</f>
        <v>1619682178135.9868</v>
      </c>
      <c r="V29">
        <f>IFERROR(1/'p(on or before)'!V29,"--")</f>
        <v>15117033662602.541</v>
      </c>
      <c r="W29">
        <f>IFERROR(1/'p(on or before)'!W29,"--")</f>
        <v>166287370288627.97</v>
      </c>
      <c r="X29">
        <f>IFERROR(1/'p(on or before)'!X29,"--")</f>
        <v>2244879498896477.8</v>
      </c>
      <c r="Y29">
        <f>IFERROR(1/'p(on or before)'!Y29,"--")</f>
        <v>3.9659537813837768E+16</v>
      </c>
      <c r="Z29">
        <f>IFERROR(1/'p(on or before)'!Z29,"--")</f>
        <v>1.0311479831597819E+18</v>
      </c>
      <c r="AA29">
        <f>IFERROR(1/'p(on or before)'!AA29,"--")</f>
        <v>5.2588547141148877E+19</v>
      </c>
    </row>
    <row r="30" spans="2:27" x14ac:dyDescent="0.25">
      <c r="B30">
        <v>26</v>
      </c>
      <c r="C30">
        <f>IFERROR(1/'p(on or before)'!C30,"--")</f>
        <v>2.8846153846153846</v>
      </c>
      <c r="D30">
        <f>IFERROR(1/'p(on or before)'!D30,"--")</f>
        <v>8.5384615384615383</v>
      </c>
      <c r="E30">
        <f>IFERROR(1/'p(on or before)'!E30,"--")</f>
        <v>25.971153846153847</v>
      </c>
      <c r="F30">
        <f>IFERROR(1/'p(on or before)'!F30,"--")</f>
        <v>81.3010033444816</v>
      </c>
      <c r="G30">
        <f>IFERROR(1/'p(on or before)'!G30,"--")</f>
        <v>262.38051079355427</v>
      </c>
      <c r="H30">
        <f>IFERROR(1/'p(on or before)'!H30,"--")</f>
        <v>874.60170264518081</v>
      </c>
      <c r="I30">
        <f>IFERROR(1/'p(on or before)'!I30,"--")</f>
        <v>3017.3758741258744</v>
      </c>
      <c r="J30">
        <f>IFERROR(1/'p(on or before)'!J30,"--")</f>
        <v>10799.02944423997</v>
      </c>
      <c r="K30">
        <f>IFERROR(1/'p(on or before)'!K30,"--")</f>
        <v>40196.387375782113</v>
      </c>
      <c r="L30">
        <f>IFERROR(1/'p(on or before)'!L30,"--")</f>
        <v>156056.56275303641</v>
      </c>
      <c r="M30">
        <f>IFERROR(1/'p(on or before)'!M30,"--")</f>
        <v>633979.78618421056</v>
      </c>
      <c r="N30">
        <f>IFERROR(1/'p(on or before)'!N30,"--")</f>
        <v>2704980.4210526315</v>
      </c>
      <c r="O30">
        <f>IFERROR(1/'p(on or before)'!O30,"--")</f>
        <v>12172411.894736843</v>
      </c>
      <c r="P30">
        <f>IFERROR(1/'p(on or before)'!P30,"--")</f>
        <v>58053041.344129547</v>
      </c>
      <c r="Q30">
        <f>IFERROR(1/'p(on or before)'!Q30,"--")</f>
        <v>295102960.1659919</v>
      </c>
      <c r="R30">
        <f>IFERROR(1/'p(on or before)'!R30,"--")</f>
        <v>1609652509.9963195</v>
      </c>
      <c r="S30">
        <f>IFERROR(1/'p(on or before)'!S30,"--")</f>
        <v>9496949808.9782848</v>
      </c>
      <c r="T30">
        <f>IFERROR(1/'p(on or before)'!T30,"--")</f>
        <v>61202565435.637833</v>
      </c>
      <c r="U30">
        <f>IFERROR(1/'p(on or before)'!U30,"--")</f>
        <v>436068278728.91956</v>
      </c>
      <c r="V30">
        <f>IFERROR(1/'p(on or before)'!V30,"--")</f>
        <v>3488546229831.3564</v>
      </c>
      <c r="W30">
        <f>IFERROR(1/'p(on or before)'!W30,"--")</f>
        <v>31978340440120.77</v>
      </c>
      <c r="X30">
        <f>IFERROR(1/'p(on or before)'!X30,"--")</f>
        <v>345366076753304.31</v>
      </c>
      <c r="Y30">
        <f>IFERROR(1/'p(on or before)'!Y30,"--")</f>
        <v>4576100516981282</v>
      </c>
      <c r="Z30">
        <f>IFERROR(1/'p(on or before)'!Z30,"--")</f>
        <v>7.9319075627675552E+16</v>
      </c>
      <c r="AA30">
        <f>IFERROR(1/'p(on or before)'!AA30,"--")</f>
        <v>2.0226364285057267E+18</v>
      </c>
    </row>
    <row r="31" spans="2:27" x14ac:dyDescent="0.25">
      <c r="B31">
        <v>27</v>
      </c>
      <c r="C31">
        <f>IFERROR(1/'p(on or before)'!C31,"--")</f>
        <v>2.7777777777777777</v>
      </c>
      <c r="D31">
        <f>IFERROR(1/'p(on or before)'!D31,"--")</f>
        <v>7.9059829059829054</v>
      </c>
      <c r="E31">
        <f>IFERROR(1/'p(on or before)'!E31,"--")</f>
        <v>23.085470085470085</v>
      </c>
      <c r="F31">
        <f>IFERROR(1/'p(on or before)'!F31,"--")</f>
        <v>69.256410256410263</v>
      </c>
      <c r="G31">
        <f>IFERROR(1/'p(on or before)'!G31,"--")</f>
        <v>213.79152731326647</v>
      </c>
      <c r="H31">
        <f>IFERROR(1/'p(on or before)'!H31,"--")</f>
        <v>680.24576872402963</v>
      </c>
      <c r="I31">
        <f>IFERROR(1/'p(on or before)'!I31,"--")</f>
        <v>2235.0932400932402</v>
      </c>
      <c r="J31">
        <f>IFERROR(1/'p(on or before)'!J31,"--")</f>
        <v>7599.3170163170162</v>
      </c>
      <c r="K31">
        <f>IFERROR(1/'p(on or before)'!K31,"--")</f>
        <v>26797.591583854744</v>
      </c>
      <c r="L31">
        <f>IFERROR(1/'p(on or before)'!L31,"--")</f>
        <v>98257.835807467403</v>
      </c>
      <c r="M31">
        <f>IFERROR(1/'p(on or before)'!M31,"--")</f>
        <v>375691.72514619888</v>
      </c>
      <c r="N31">
        <f>IFERROR(1/'p(on or before)'!N31,"--")</f>
        <v>1502766.9005847955</v>
      </c>
      <c r="O31">
        <f>IFERROR(1/'p(on or before)'!O31,"--")</f>
        <v>6311620.9824561421</v>
      </c>
      <c r="P31">
        <f>IFERROR(1/'p(on or before)'!P31,"--")</f>
        <v>27951464.350877203</v>
      </c>
      <c r="Q31">
        <f>IFERROR(1/'p(on or before)'!Q31,"--")</f>
        <v>131156871.18488531</v>
      </c>
      <c r="R31">
        <f>IFERROR(1/'p(on or before)'!R31,"--")</f>
        <v>655784355.92442667</v>
      </c>
      <c r="S31">
        <f>IFERROR(1/'p(on or before)'!S31,"--")</f>
        <v>3517388818.1401067</v>
      </c>
      <c r="T31">
        <f>IFERROR(1/'p(on or before)'!T31,"--")</f>
        <v>20400855145.212616</v>
      </c>
      <c r="U31">
        <f>IFERROR(1/'p(on or before)'!U31,"--")</f>
        <v>129205415919.6799</v>
      </c>
      <c r="V31">
        <f>IFERROR(1/'p(on or before)'!V31,"--")</f>
        <v>904437911437.7594</v>
      </c>
      <c r="W31">
        <f>IFERROR(1/'p(on or before)'!W31,"--")</f>
        <v>7106297875582.3955</v>
      </c>
      <c r="X31">
        <f>IFERROR(1/'p(on or before)'!X31,"--")</f>
        <v>63956680880241.57</v>
      </c>
      <c r="Y31">
        <f>IFERROR(1/'p(on or before)'!Y31,"--")</f>
        <v>677940817330560.63</v>
      </c>
      <c r="Z31">
        <f>IFERROR(1/'p(on or before)'!Z31,"--")</f>
        <v>8813230625297289</v>
      </c>
      <c r="AA31">
        <f>IFERROR(1/'p(on or before)'!AA31,"--")</f>
        <v>1.4982492063005392E+17</v>
      </c>
    </row>
    <row r="32" spans="2:27" x14ac:dyDescent="0.25">
      <c r="B32">
        <v>28</v>
      </c>
      <c r="C32">
        <f>IFERROR(1/'p(on or before)'!C32,"--")</f>
        <v>2.6785714285714284</v>
      </c>
      <c r="D32">
        <f>IFERROR(1/'p(on or before)'!D32,"--")</f>
        <v>7.3412698412698401</v>
      </c>
      <c r="E32">
        <f>IFERROR(1/'p(on or before)'!E32,"--")</f>
        <v>20.612026862026859</v>
      </c>
      <c r="F32">
        <f>IFERROR(1/'p(on or before)'!F32,"--")</f>
        <v>59.362637362637344</v>
      </c>
      <c r="G32">
        <f>IFERROR(1/'p(on or before)'!G32,"--")</f>
        <v>175.61446886446879</v>
      </c>
      <c r="H32">
        <f>IFERROR(1/'p(on or before)'!H32,"--")</f>
        <v>534.47881828316611</v>
      </c>
      <c r="I32">
        <f>IFERROR(1/'p(on or before)'!I32,"--")</f>
        <v>1676.3199300699296</v>
      </c>
      <c r="J32">
        <f>IFERROR(1/'p(on or before)'!J32,"--")</f>
        <v>5428.0835830835822</v>
      </c>
      <c r="K32">
        <f>IFERROR(1/'p(on or before)'!K32,"--")</f>
        <v>18184.08000333</v>
      </c>
      <c r="L32">
        <f>IFERROR(1/'p(on or before)'!L32,"--")</f>
        <v>63165.751590514745</v>
      </c>
      <c r="M32">
        <f>IFERROR(1/'p(on or before)'!M32,"--")</f>
        <v>228098.54741019211</v>
      </c>
      <c r="N32">
        <f>IFERROR(1/'p(on or before)'!N32,"--")</f>
        <v>858723.94319131155</v>
      </c>
      <c r="O32">
        <f>IFERROR(1/'p(on or before)'!O32,"--")</f>
        <v>3381225.5263157887</v>
      </c>
      <c r="P32">
        <f>IFERROR(1/'p(on or before)'!P32,"--")</f>
        <v>13975732.175438592</v>
      </c>
      <c r="Q32">
        <f>IFERROR(1/'p(on or before)'!Q32,"--")</f>
        <v>60894261.621553883</v>
      </c>
      <c r="R32">
        <f>IFERROR(1/'p(on or before)'!R32,"--")</f>
        <v>281050438.25332558</v>
      </c>
      <c r="S32">
        <f>IFERROR(1/'p(on or before)'!S32,"--")</f>
        <v>1381831321.412184</v>
      </c>
      <c r="T32">
        <f>IFERROR(1/'p(on or before)'!T32,"--")</f>
        <v>7286019694.7187881</v>
      </c>
      <c r="U32">
        <f>IFERROR(1/'p(on or before)'!U32,"--")</f>
        <v>41530312259.897095</v>
      </c>
      <c r="V32">
        <f>IFERROR(1/'p(on or before)'!V32,"--")</f>
        <v>258410831839.35968</v>
      </c>
      <c r="W32">
        <f>IFERROR(1/'p(on or before)'!W32,"--")</f>
        <v>1776574468895.5977</v>
      </c>
      <c r="X32">
        <f>IFERROR(1/'p(on or before)'!X32,"--")</f>
        <v>13705003045766.041</v>
      </c>
      <c r="Y32">
        <f>IFERROR(1/'p(on or before)'!Y32,"--")</f>
        <v>121060860237600</v>
      </c>
      <c r="Z32">
        <f>IFERROR(1/'p(on or before)'!Z32,"--")</f>
        <v>1259032946471040</v>
      </c>
      <c r="AA32">
        <f>IFERROR(1/'p(on or before)'!AA32,"--")</f>
        <v>1.6052670067505758E+16</v>
      </c>
    </row>
    <row r="33" spans="2:27" x14ac:dyDescent="0.25">
      <c r="B33">
        <v>29</v>
      </c>
      <c r="C33">
        <f>IFERROR(1/'p(on or before)'!C33,"--")</f>
        <v>2.5862068965517242</v>
      </c>
      <c r="D33">
        <f>IFERROR(1/'p(on or before)'!D33,"--")</f>
        <v>6.8349753694581281</v>
      </c>
      <c r="E33">
        <f>IFERROR(1/'p(on or before)'!E33,"--")</f>
        <v>18.479748221127533</v>
      </c>
      <c r="F33">
        <f>IFERROR(1/'p(on or before)'!F33,"--")</f>
        <v>51.174687381583929</v>
      </c>
      <c r="G33">
        <f>IFERROR(1/'p(on or before)'!G33,"--")</f>
        <v>145.33611216369837</v>
      </c>
      <c r="H33">
        <f>IFERROR(1/'p(on or before)'!H33,"--")</f>
        <v>423.89699381078691</v>
      </c>
      <c r="I33">
        <f>IFERROR(1/'p(on or before)'!I33,"--")</f>
        <v>1271.6909814323608</v>
      </c>
      <c r="J33">
        <f>IFERROR(1/'p(on or before)'!J33,"--")</f>
        <v>3930.6812153363876</v>
      </c>
      <c r="K33">
        <f>IFERROR(1/'p(on or before)'!K33,"--")</f>
        <v>12540.744829882758</v>
      </c>
      <c r="L33">
        <f>IFERROR(1/'p(on or before)'!L33,"--")</f>
        <v>41384.457938613108</v>
      </c>
      <c r="M33">
        <f>IFERROR(1/'p(on or before)'!M33,"--")</f>
        <v>141578.40873736062</v>
      </c>
      <c r="N33">
        <f>IFERROR(1/'p(on or before)'!N33,"--")</f>
        <v>503389.89773283777</v>
      </c>
      <c r="O33">
        <f>IFERROR(1/'p(on or before)'!O33,"--")</f>
        <v>1865503.7386569872</v>
      </c>
      <c r="P33">
        <f>IFERROR(1/'p(on or before)'!P33,"--")</f>
        <v>7228826.987295825</v>
      </c>
      <c r="Q33">
        <f>IFERROR(1/'p(on or before)'!Q33,"--")</f>
        <v>29397229.748336352</v>
      </c>
      <c r="R33">
        <f>IFERROR(1/'p(on or before)'!R33,"--")</f>
        <v>125988127.49287009</v>
      </c>
      <c r="S33">
        <f>IFERROR(1/'p(on or before)'!S33,"--")</f>
        <v>571792270.92917967</v>
      </c>
      <c r="T33">
        <f>IFERROR(1/'p(on or before)'!T33,"--")</f>
        <v>2763662642.824368</v>
      </c>
      <c r="U33">
        <f>IFERROR(1/'p(on or before)'!U33,"--")</f>
        <v>14320797330.998999</v>
      </c>
      <c r="V33">
        <f>IFERROR(1/'p(on or before)'!V33,"--")</f>
        <v>80196465053.594391</v>
      </c>
      <c r="W33">
        <f>IFERROR(1/'p(on or before)'!W33,"--")</f>
        <v>490089508660.85461</v>
      </c>
      <c r="X33">
        <f>IFERROR(1/'p(on or before)'!X33,"--")</f>
        <v>3308104183460.769</v>
      </c>
      <c r="Y33">
        <f>IFERROR(1/'p(on or before)'!Y33,"--")</f>
        <v>25047074531917.25</v>
      </c>
      <c r="Z33">
        <f>IFERROR(1/'p(on or before)'!Z33,"--")</f>
        <v>217074645943282.84</v>
      </c>
      <c r="AA33">
        <f>IFERROR(1/'p(on or before)'!AA33,"--")</f>
        <v>2214161388621484.8</v>
      </c>
    </row>
    <row r="34" spans="2:27" x14ac:dyDescent="0.25">
      <c r="B34">
        <v>30</v>
      </c>
      <c r="C34">
        <f>IFERROR(1/'p(on or before)'!C34,"--")</f>
        <v>2.5</v>
      </c>
      <c r="D34">
        <f>IFERROR(1/'p(on or before)'!D34,"--")</f>
        <v>6.3793103448275872</v>
      </c>
      <c r="E34">
        <f>IFERROR(1/'p(on or before)'!E34,"--")</f>
        <v>16.631773399014783</v>
      </c>
      <c r="F34">
        <f>IFERROR(1/'p(on or before)'!F34,"--")</f>
        <v>44.351395730706081</v>
      </c>
      <c r="G34">
        <f>IFERROR(1/'p(on or before)'!G34,"--")</f>
        <v>121.11342680308202</v>
      </c>
      <c r="H34">
        <f>IFERROR(1/'p(on or before)'!H34,"--")</f>
        <v>339.1175950486296</v>
      </c>
      <c r="I34">
        <f>IFERROR(1/'p(on or before)'!I34,"--")</f>
        <v>974.96308576481022</v>
      </c>
      <c r="J34">
        <f>IFERROR(1/'p(on or before)'!J34,"--")</f>
        <v>2882.499557913352</v>
      </c>
      <c r="K34">
        <f>IFERROR(1/'p(on or before)'!K34,"--")</f>
        <v>8778.5213809179368</v>
      </c>
      <c r="L34">
        <f>IFERROR(1/'p(on or before)'!L34,"--")</f>
        <v>27589.638625742089</v>
      </c>
      <c r="M34">
        <f>IFERROR(1/'p(on or before)'!M34,"--")</f>
        <v>89666.325533661788</v>
      </c>
      <c r="N34">
        <f>IFERROR(1/'p(on or before)'!N34,"--")</f>
        <v>302033.93863970286</v>
      </c>
      <c r="O34">
        <f>IFERROR(1/'p(on or before)'!O34,"--")</f>
        <v>1057118.7852389601</v>
      </c>
      <c r="P34">
        <f>IFERROR(1/'p(on or before)'!P34,"--")</f>
        <v>3855374.3932244424</v>
      </c>
      <c r="Q34">
        <f>IFERROR(1/'p(on or before)'!Q34,"--")</f>
        <v>14698614.874168187</v>
      </c>
      <c r="R34">
        <f>IFERROR(1/'p(on or before)'!R34,"--")</f>
        <v>58794459.49667275</v>
      </c>
      <c r="S34">
        <f>IFERROR(1/'p(on or before)'!S34,"--")</f>
        <v>247776650.73597804</v>
      </c>
      <c r="T34">
        <f>IFERROR(1/'p(on or before)'!T34,"--")</f>
        <v>1105465057.1297483</v>
      </c>
      <c r="U34">
        <f>IFERROR(1/'p(on or before)'!U34,"--")</f>
        <v>5250959021.3663054</v>
      </c>
      <c r="V34">
        <f>IFERROR(1/'p(on or before)'!V34,"--")</f>
        <v>26732155017.864826</v>
      </c>
      <c r="W34">
        <f>IFERROR(1/'p(on or before)'!W34,"--")</f>
        <v>147026852598.25656</v>
      </c>
      <c r="X34">
        <f>IFERROR(1/'p(on or before)'!X34,"--")</f>
        <v>882161115589.53943</v>
      </c>
      <c r="Y34">
        <f>IFERROR(1/'p(on or before)'!Y34,"--")</f>
        <v>5844317390780.6982</v>
      </c>
      <c r="Z34">
        <f>IFERROR(1/'p(on or before)'!Z34,"--")</f>
        <v>43414929188656.625</v>
      </c>
      <c r="AA34">
        <f>IFERROR(1/'p(on or before)'!AA34,"--")</f>
        <v>369026898103581.38</v>
      </c>
    </row>
    <row r="35" spans="2:27" x14ac:dyDescent="0.25">
      <c r="B35">
        <v>31</v>
      </c>
      <c r="C35">
        <f>IFERROR(1/'p(on or before)'!C35,"--")</f>
        <v>2.4193548387096779</v>
      </c>
      <c r="D35">
        <f>IFERROR(1/'p(on or before)'!D35,"--")</f>
        <v>5.9677419354838719</v>
      </c>
      <c r="E35">
        <f>IFERROR(1/'p(on or before)'!E35,"--")</f>
        <v>15.022246941045605</v>
      </c>
      <c r="F35">
        <f>IFERROR(1/'p(on or before)'!F35,"--")</f>
        <v>38.628634991260128</v>
      </c>
      <c r="G35">
        <f>IFERROR(1/'p(on or before)'!G35,"--")</f>
        <v>101.5790031251655</v>
      </c>
      <c r="H35">
        <f>IFERROR(1/'p(on or before)'!H35,"--")</f>
        <v>273.48193149083022</v>
      </c>
      <c r="I35">
        <f>IFERROR(1/'p(on or before)'!I35,"--")</f>
        <v>754.81013091469151</v>
      </c>
      <c r="J35">
        <f>IFERROR(1/'p(on or before)'!J35,"--")</f>
        <v>2138.6287042582921</v>
      </c>
      <c r="K35">
        <f>IFERROR(1/'p(on or before)'!K35,"--")</f>
        <v>6229.9183993611114</v>
      </c>
      <c r="L35">
        <f>IFERROR(1/'p(on or before)'!L35,"--")</f>
        <v>18689.755198083334</v>
      </c>
      <c r="M35">
        <f>IFERROR(1/'p(on or before)'!M35,"--")</f>
        <v>57849.242279781749</v>
      </c>
      <c r="N35">
        <f>IFERROR(1/'p(on or before)'!N35,"--")</f>
        <v>185117.57529530159</v>
      </c>
      <c r="O35">
        <f>IFERROR(1/'p(on or before)'!O35,"--")</f>
        <v>613810.90755810519</v>
      </c>
      <c r="P35">
        <f>IFERROR(1/'p(on or before)'!P35,"--")</f>
        <v>2114237.5704779178</v>
      </c>
      <c r="Q35">
        <f>IFERROR(1/'p(on or before)'!Q35,"--")</f>
        <v>7586381.8705384117</v>
      </c>
      <c r="R35">
        <f>IFERROR(1/'p(on or before)'!R35,"--")</f>
        <v>28448932.014519043</v>
      </c>
      <c r="S35">
        <f>IFERROR(1/'p(on or before)'!S35,"--")</f>
        <v>111899132.59044155</v>
      </c>
      <c r="T35">
        <f>IFERROR(1/'p(on or before)'!T35,"--")</f>
        <v>463582120.73182935</v>
      </c>
      <c r="U35">
        <f>IFERROR(1/'p(on or before)'!U35,"--")</f>
        <v>2032629298.5934057</v>
      </c>
      <c r="V35">
        <f>IFERROR(1/'p(on or before)'!V35,"--")</f>
        <v>9485603393.4358902</v>
      </c>
      <c r="W35">
        <f>IFERROR(1/'p(on or before)'!W35,"--")</f>
        <v>47428016967.179451</v>
      </c>
      <c r="X35">
        <f>IFERROR(1/'p(on or before)'!X35,"--")</f>
        <v>256111291622.76907</v>
      </c>
      <c r="Y35">
        <f>IFERROR(1/'p(on or before)'!Y35,"--")</f>
        <v>1508210939556.3066</v>
      </c>
      <c r="Z35">
        <f>IFERROR(1/'p(on or before)'!Z35,"--")</f>
        <v>9803371107115.9941</v>
      </c>
      <c r="AA35">
        <f>IFERROR(1/'p(on or before)'!AA35,"--")</f>
        <v>71424560923273.672</v>
      </c>
    </row>
    <row r="36" spans="2:27" x14ac:dyDescent="0.25">
      <c r="B36">
        <v>32</v>
      </c>
      <c r="C36">
        <f>IFERROR(1/'p(on or before)'!C36,"--")</f>
        <v>2.34375</v>
      </c>
      <c r="D36">
        <f>IFERROR(1/'p(on or before)'!D36,"--")</f>
        <v>5.594758064516129</v>
      </c>
      <c r="E36">
        <f>IFERROR(1/'p(on or before)'!E36,"--")</f>
        <v>13.613911290322578</v>
      </c>
      <c r="F36">
        <f>IFERROR(1/'p(on or before)'!F36,"--")</f>
        <v>33.800055617352605</v>
      </c>
      <c r="G36">
        <f>IFERROR(1/'p(on or before)'!G36,"--")</f>
        <v>85.707283886858406</v>
      </c>
      <c r="H36">
        <f>IFERROR(1/'p(on or before)'!H36,"--")</f>
        <v>222.20406933629951</v>
      </c>
      <c r="I36">
        <f>IFERROR(1/'p(on or before)'!I36,"--")</f>
        <v>589.69541477710266</v>
      </c>
      <c r="J36">
        <f>IFERROR(1/'p(on or before)'!J36,"--")</f>
        <v>1603.9715281937195</v>
      </c>
      <c r="K36">
        <f>IFERROR(1/'p(on or before)'!K36,"--")</f>
        <v>4477.7538495407998</v>
      </c>
      <c r="L36">
        <f>IFERROR(1/'p(on or before)'!L36,"--")</f>
        <v>12849.206698682296</v>
      </c>
      <c r="M36">
        <f>IFERROR(1/'p(on or before)'!M36,"--")</f>
        <v>37963.565246106788</v>
      </c>
      <c r="N36">
        <f>IFERROR(1/'p(on or before)'!N36,"--")</f>
        <v>115698.48455956356</v>
      </c>
      <c r="O36">
        <f>IFERROR(1/'p(on or before)'!O36,"--")</f>
        <v>364450.2263626252</v>
      </c>
      <c r="P36">
        <f>IFERROR(1/'p(on or before)'!P36,"--")</f>
        <v>1189258.6333938297</v>
      </c>
      <c r="Q36">
        <f>IFERROR(1/'p(on or before)'!Q36,"--")</f>
        <v>4030265.368723534</v>
      </c>
      <c r="R36">
        <f>IFERROR(1/'p(on or before)'!R36,"--")</f>
        <v>14224466.007259531</v>
      </c>
      <c r="S36">
        <f>IFERROR(1/'p(on or before)'!S36,"--")</f>
        <v>52452718.401769526</v>
      </c>
      <c r="T36">
        <f>IFERROR(1/'p(on or before)'!T36,"--")</f>
        <v>202817177.8201755</v>
      </c>
      <c r="U36">
        <f>IFERROR(1/'p(on or before)'!U36,"--")</f>
        <v>825755652.5535717</v>
      </c>
      <c r="V36">
        <f>IFERROR(1/'p(on or before)'!V36,"--")</f>
        <v>3557101272.5384626</v>
      </c>
      <c r="W36">
        <f>IFERROR(1/'p(on or before)'!W36,"--")</f>
        <v>16303380832.467953</v>
      </c>
      <c r="X36">
        <f>IFERROR(1/'p(on or before)'!X36,"--")</f>
        <v>80034778632.115402</v>
      </c>
      <c r="Y36">
        <f>IFERROR(1/'p(on or before)'!Y36,"--")</f>
        <v>424184326750.21167</v>
      </c>
      <c r="Z36">
        <f>IFERROR(1/'p(on or before)'!Z36,"--")</f>
        <v>2450842776779.0005</v>
      </c>
      <c r="AA36">
        <f>IFERROR(1/'p(on or before)'!AA36,"--")</f>
        <v>15624122701966.129</v>
      </c>
    </row>
    <row r="37" spans="2:27" x14ac:dyDescent="0.25">
      <c r="B37">
        <v>33</v>
      </c>
      <c r="C37">
        <f>IFERROR(1/'p(on or before)'!C37,"--")</f>
        <v>2.272727272727272</v>
      </c>
      <c r="D37">
        <f>IFERROR(1/'p(on or before)'!D37,"--")</f>
        <v>5.2556818181818175</v>
      </c>
      <c r="E37">
        <f>IFERROR(1/'p(on or before)'!E37,"--")</f>
        <v>12.376282991202343</v>
      </c>
      <c r="F37">
        <f>IFERROR(1/'p(on or before)'!F37,"--")</f>
        <v>29.703079178885623</v>
      </c>
      <c r="G37">
        <f>IFERROR(1/'p(on or before)'!G37,"--")</f>
        <v>72.721331782788951</v>
      </c>
      <c r="H37">
        <f>IFERROR(1/'p(on or before)'!H37,"--")</f>
        <v>181.80332945697239</v>
      </c>
      <c r="I37">
        <f>IFERROR(1/'p(on or before)'!I37,"--")</f>
        <v>464.60850861226288</v>
      </c>
      <c r="J37">
        <f>IFERROR(1/'p(on or before)'!J37,"--")</f>
        <v>1215.129945601303</v>
      </c>
      <c r="K37">
        <f>IFERROR(1/'p(on or before)'!K37,"--")</f>
        <v>3256.5482542114914</v>
      </c>
      <c r="L37">
        <f>IFERROR(1/'p(on or before)'!L37,"--")</f>
        <v>8955.5076990816015</v>
      </c>
      <c r="M37">
        <f>IFERROR(1/'p(on or before)'!M37,"--")</f>
        <v>25309.043497404527</v>
      </c>
      <c r="N37">
        <f>IFERROR(1/'p(on or before)'!N37,"--")</f>
        <v>73626.308356085894</v>
      </c>
      <c r="O37">
        <f>IFERROR(1/'p(on or before)'!O37,"--")</f>
        <v>220878.92506825773</v>
      </c>
      <c r="P37">
        <f>IFERROR(1/'p(on or before)'!P37,"--")</f>
        <v>684724.6677115988</v>
      </c>
      <c r="Q37">
        <f>IFERROR(1/'p(on or before)'!Q37,"--")</f>
        <v>2198326.564758291</v>
      </c>
      <c r="R37">
        <f>IFERROR(1/'p(on or before)'!R37,"--")</f>
        <v>7327755.2158609694</v>
      </c>
      <c r="S37">
        <f>IFERROR(1/'p(on or before)'!S37,"--")</f>
        <v>25431621.043282192</v>
      </c>
      <c r="T37">
        <f>IFERROR(1/'p(on or before)'!T37,"--")</f>
        <v>92189626.281897932</v>
      </c>
      <c r="U37">
        <f>IFERROR(1/'p(on or before)'!U37,"--")</f>
        <v>350320579.87121212</v>
      </c>
      <c r="V37">
        <f>IFERROR(1/'p(on or before)'!V37,"--")</f>
        <v>1401282319.4848485</v>
      </c>
      <c r="W37">
        <f>IFERROR(1/'p(on or before)'!W37,"--")</f>
        <v>5928502120.897438</v>
      </c>
      <c r="X37">
        <f>IFERROR(1/'p(on or before)'!X37,"--")</f>
        <v>26678259544.038471</v>
      </c>
      <c r="Y37">
        <f>IFERROR(1/'p(on or before)'!Y37,"--")</f>
        <v>128540705075.82173</v>
      </c>
      <c r="Z37">
        <f>IFERROR(1/'p(on or before)'!Z37,"--")</f>
        <v>668411666394.27295</v>
      </c>
      <c r="AA37">
        <f>IFERROR(1/'p(on or before)'!AA37,"--")</f>
        <v>3787666109567.5469</v>
      </c>
    </row>
    <row r="38" spans="2:27" x14ac:dyDescent="0.25">
      <c r="B38">
        <v>34</v>
      </c>
      <c r="C38">
        <f>IFERROR(1/'p(on or before)'!C38,"--")</f>
        <v>2.2058823529411766</v>
      </c>
      <c r="D38">
        <f>IFERROR(1/'p(on or before)'!D38,"--")</f>
        <v>4.9465240641711237</v>
      </c>
      <c r="E38">
        <f>IFERROR(1/'p(on or before)'!E38,"--")</f>
        <v>11.284258021390373</v>
      </c>
      <c r="F38">
        <f>IFERROR(1/'p(on or before)'!F38,"--")</f>
        <v>26.208599275487323</v>
      </c>
      <c r="G38">
        <f>IFERROR(1/'p(on or before)'!G38,"--")</f>
        <v>62.027018285320011</v>
      </c>
      <c r="H38">
        <f>IFERROR(1/'p(on or before)'!H38,"--")</f>
        <v>149.72038896456553</v>
      </c>
      <c r="I38">
        <f>IFERROR(1/'p(on or before)'!I38,"--")</f>
        <v>368.95381566267935</v>
      </c>
      <c r="J38">
        <f>IFERROR(1/'p(on or before)'!J38,"--")</f>
        <v>929.21701722452553</v>
      </c>
      <c r="K38">
        <f>IFERROR(1/'p(on or before)'!K38,"--")</f>
        <v>2394.5207751555081</v>
      </c>
      <c r="L38">
        <f>IFERROR(1/'p(on or before)'!L38,"--")</f>
        <v>6321.5348464105418</v>
      </c>
      <c r="M38">
        <f>IFERROR(1/'p(on or before)'!M38,"--")</f>
        <v>17120.823542361883</v>
      </c>
      <c r="N38">
        <f>IFERROR(1/'p(on or before)'!N38,"--")</f>
        <v>47640.552465702633</v>
      </c>
      <c r="O38">
        <f>IFERROR(1/'p(on or before)'!O38,"--")</f>
        <v>136425.2184245121</v>
      </c>
      <c r="P38">
        <f>IFERROR(1/'p(on or before)'!P38,"--")</f>
        <v>402779.21630094043</v>
      </c>
      <c r="Q38">
        <f>IFERROR(1/'p(on or before)'!Q38,"--")</f>
        <v>1228476.6097178685</v>
      </c>
      <c r="R38">
        <f>IFERROR(1/'p(on or before)'!R38,"--")</f>
        <v>3879399.8201616895</v>
      </c>
      <c r="S38">
        <f>IFERROR(1/'p(on or before)'!S38,"--")</f>
        <v>12715810.521641094</v>
      </c>
      <c r="T38">
        <f>IFERROR(1/'p(on or before)'!T38,"--")</f>
        <v>43383353.544422559</v>
      </c>
      <c r="U38">
        <f>IFERROR(1/'p(on or before)'!U38,"--")</f>
        <v>154553197.00200537</v>
      </c>
      <c r="V38">
        <f>IFERROR(1/'p(on or before)'!V38,"--")</f>
        <v>576998602.14082003</v>
      </c>
      <c r="W38">
        <f>IFERROR(1/'p(on or before)'!W38,"--")</f>
        <v>2266780222.6960788</v>
      </c>
      <c r="X38">
        <f>IFERROR(1/'p(on or before)'!X38,"--")</f>
        <v>9415856309.6606331</v>
      </c>
      <c r="Y38">
        <f>IFERROR(1/'p(on or before)'!Y38,"--")</f>
        <v>41586698701.001129</v>
      </c>
      <c r="Z38">
        <f>IFERROR(1/'p(on or before)'!Z38,"--")</f>
        <v>196591666586.55081</v>
      </c>
      <c r="AA38">
        <f>IFERROR(1/'p(on or before)'!AA38,"--")</f>
        <v>1002617499591.4093</v>
      </c>
    </row>
    <row r="39" spans="2:27" ht="15.75" thickBot="1" x14ac:dyDescent="0.3">
      <c r="B39" s="1">
        <v>35</v>
      </c>
      <c r="C39">
        <f>IFERROR(1/'p(on or before)'!C39,"--")</f>
        <v>2.1428571428571428</v>
      </c>
      <c r="D39">
        <f>IFERROR(1/'p(on or before)'!D39,"--")</f>
        <v>4.6638655462184877</v>
      </c>
      <c r="E39">
        <f>IFERROR(1/'p(on or before)'!E39,"--")</f>
        <v>10.317035905271199</v>
      </c>
      <c r="F39">
        <f>IFERROR(1/'p(on or before)'!F39,"--")</f>
        <v>23.213330786860197</v>
      </c>
      <c r="G39">
        <f>IFERROR(1/'p(on or before)'!G39,"--")</f>
        <v>53.166015673131412</v>
      </c>
      <c r="H39">
        <f>IFERROR(1/'p(on or before)'!H39,"--")</f>
        <v>124.05403657063997</v>
      </c>
      <c r="I39">
        <f>IFERROR(1/'p(on or before)'!I39,"--")</f>
        <v>295.16305253014343</v>
      </c>
      <c r="J39">
        <f>IFERROR(1/'p(on or before)'!J39,"--")</f>
        <v>716.8245561446339</v>
      </c>
      <c r="K39">
        <f>IFERROR(1/'p(on or before)'!K39,"--")</f>
        <v>1778.7868615440914</v>
      </c>
      <c r="L39">
        <f>IFERROR(1/'p(on or before)'!L39,"--")</f>
        <v>4515.3820331503857</v>
      </c>
      <c r="M39">
        <f>IFERROR(1/'p(on or before)'!M39,"--")</f>
        <v>11739.993286191004</v>
      </c>
      <c r="N39">
        <f>IFERROR(1/'p(on or before)'!N39,"--")</f>
        <v>31306.64876317601</v>
      </c>
      <c r="O39">
        <f>IFERROR(1/'p(on or before)'!O39,"--")</f>
        <v>85752.994438264723</v>
      </c>
      <c r="P39">
        <f>IFERROR(1/'p(on or before)'!P39,"--")</f>
        <v>241667.52978056422</v>
      </c>
      <c r="Q39">
        <f>IFERROR(1/'p(on or before)'!Q39,"--")</f>
        <v>701986.63412449614</v>
      </c>
      <c r="R39">
        <f>IFERROR(1/'p(on or before)'!R39,"--")</f>
        <v>2105959.9023734885</v>
      </c>
      <c r="S39">
        <f>IFERROR(1/'p(on or before)'!S39,"--")</f>
        <v>6539559.6968439911</v>
      </c>
      <c r="T39">
        <f>IFERROR(1/'p(on or before)'!T39,"--")</f>
        <v>21071914.578719523</v>
      </c>
      <c r="U39">
        <f>IFERROR(1/'p(on or before)'!U39,"--")</f>
        <v>70652890.058059588</v>
      </c>
      <c r="V39">
        <f>IFERROR(1/'p(on or before)'!V39,"--")</f>
        <v>247285115.20320854</v>
      </c>
      <c r="W39">
        <f>IFERROR(1/'p(on or before)'!W39,"--")</f>
        <v>906712089.07843125</v>
      </c>
      <c r="X39">
        <f>IFERROR(1/'p(on or before)'!X39,"--")</f>
        <v>3497318057.8739495</v>
      </c>
      <c r="Y39">
        <f>IFERROR(1/'p(on or before)'!Y39,"--")</f>
        <v>14258296697.486101</v>
      </c>
      <c r="Z39">
        <f>IFERROR(1/'p(on or before)'!Z39,"--")</f>
        <v>61785952355.773109</v>
      </c>
      <c r="AA39">
        <f>IFERROR(1/'p(on or before)'!AA39,"--")</f>
        <v>286462142740.40265</v>
      </c>
    </row>
    <row r="40" spans="2:27" ht="15.75" thickTop="1" x14ac:dyDescent="0.25">
      <c r="B40">
        <v>36</v>
      </c>
      <c r="C40">
        <f>IFERROR(1/'p(on or before)'!C40,"--")</f>
        <v>2.083333333333333</v>
      </c>
      <c r="D40">
        <f>IFERROR(1/'p(on or before)'!D40,"--")</f>
        <v>4.4047619047619051</v>
      </c>
      <c r="E40">
        <f>IFERROR(1/'p(on or before)'!E40,"--")</f>
        <v>9.4572829131652671</v>
      </c>
      <c r="F40">
        <f>IFERROR(1/'p(on or before)'!F40,"--")</f>
        <v>20.634071810542402</v>
      </c>
      <c r="G40">
        <f>IFERROR(1/'p(on or before)'!G40,"--")</f>
        <v>45.781846829640955</v>
      </c>
      <c r="H40">
        <f>IFERROR(1/'p(on or before)'!H40,"--")</f>
        <v>103.37836380886667</v>
      </c>
      <c r="I40">
        <f>IFERROR(1/'p(on or before)'!I40,"--")</f>
        <v>237.77023676039329</v>
      </c>
      <c r="J40">
        <f>IFERROR(1/'p(on or before)'!J40,"--")</f>
        <v>557.53021033471532</v>
      </c>
      <c r="K40">
        <f>IFERROR(1/'p(on or before)'!K40,"--")</f>
        <v>1334.090146158069</v>
      </c>
      <c r="L40">
        <f>IFERROR(1/'p(on or before)'!L40,"--")</f>
        <v>3261.1092461641683</v>
      </c>
      <c r="M40">
        <f>IFERROR(1/'p(on or before)'!M40,"--")</f>
        <v>8152.7731154104213</v>
      </c>
      <c r="N40">
        <f>IFERROR(1/'p(on or before)'!N40,"--")</f>
        <v>20871.099175450683</v>
      </c>
      <c r="O40">
        <f>IFERROR(1/'p(on or before)'!O40,"--")</f>
        <v>54786.635335558036</v>
      </c>
      <c r="P40">
        <f>IFERROR(1/'p(on or before)'!P40,"--")</f>
        <v>147685.71264367818</v>
      </c>
      <c r="Q40">
        <f>IFERROR(1/'p(on or before)'!Q40,"--")</f>
        <v>409492.20323928946</v>
      </c>
      <c r="R40">
        <f>IFERROR(1/'p(on or before)'!R40,"--")</f>
        <v>1169977.7235408272</v>
      </c>
      <c r="S40">
        <f>IFERROR(1/'p(on or before)'!S40,"--")</f>
        <v>3451434.2844454404</v>
      </c>
      <c r="T40">
        <f>IFERROR(1/'p(on or before)'!T40,"--")</f>
        <v>10535957.289359765</v>
      </c>
      <c r="U40">
        <f>IFERROR(1/'p(on or before)'!U40,"--")</f>
        <v>33363864.749639254</v>
      </c>
      <c r="V40">
        <f>IFERROR(1/'p(on or before)'!V40,"--")</f>
        <v>109904495.64587049</v>
      </c>
      <c r="W40">
        <f>IFERROR(1/'p(on or before)'!W40,"--")</f>
        <v>377796703.7826798</v>
      </c>
      <c r="X40">
        <f>IFERROR(1/'p(on or before)'!X40,"--")</f>
        <v>1360068133.6176474</v>
      </c>
      <c r="Y40">
        <f>IFERROR(1/'p(on or before)'!Y40,"--")</f>
        <v>5148829362.9810934</v>
      </c>
      <c r="Z40">
        <f>IFERROR(1/'p(on or before)'!Z40,"--")</f>
        <v>20595317451.92437</v>
      </c>
      <c r="AA40">
        <f>IFERROR(1/'p(on or before)'!AA40,"--")</f>
        <v>87530099170.678589</v>
      </c>
    </row>
    <row r="41" spans="2:27" x14ac:dyDescent="0.25">
      <c r="B41">
        <v>37</v>
      </c>
      <c r="C41">
        <f>IFERROR(1/'p(on or before)'!C41,"--")</f>
        <v>2.0270270270270268</v>
      </c>
      <c r="D41">
        <f>IFERROR(1/'p(on or before)'!D41,"--")</f>
        <v>4.1666666666666661</v>
      </c>
      <c r="E41">
        <f>IFERROR(1/'p(on or before)'!E41,"--")</f>
        <v>8.690476190476188</v>
      </c>
      <c r="F41">
        <f>IFERROR(1/'p(on or before)'!F41,"--")</f>
        <v>18.403361344537814</v>
      </c>
      <c r="G41">
        <f>IFERROR(1/'p(on or before)'!G41,"--")</f>
        <v>39.595110771581354</v>
      </c>
      <c r="H41">
        <f>IFERROR(1/'p(on or before)'!H41,"--")</f>
        <v>86.614304812834206</v>
      </c>
      <c r="I41">
        <f>IFERROR(1/'p(on or before)'!I41,"--")</f>
        <v>192.78667845437289</v>
      </c>
      <c r="J41">
        <f>IFERROR(1/'p(on or before)'!J41,"--")</f>
        <v>436.98313782991193</v>
      </c>
      <c r="K41">
        <f>IFERROR(1/'p(on or before)'!K41,"--")</f>
        <v>1009.5817322277275</v>
      </c>
      <c r="L41">
        <f>IFERROR(1/'p(on or before)'!L41,"--")</f>
        <v>2379.7283688225007</v>
      </c>
      <c r="M41">
        <f>IFERROR(1/'p(on or before)'!M41,"--")</f>
        <v>5728.9757027208352</v>
      </c>
      <c r="N41">
        <f>IFERROR(1/'p(on or before)'!N41,"--")</f>
        <v>14102.094037466672</v>
      </c>
      <c r="O41">
        <f>IFERROR(1/'p(on or before)'!O41,"--")</f>
        <v>35537.27697441601</v>
      </c>
      <c r="P41">
        <f>IFERROR(1/'p(on or before)'!P41,"--")</f>
        <v>91804.632183908005</v>
      </c>
      <c r="Q41">
        <f>IFERROR(1/'p(on or before)'!Q41,"--")</f>
        <v>243481.85057471259</v>
      </c>
      <c r="R41">
        <f>IFERROR(1/'p(on or before)'!R41,"--")</f>
        <v>664041.41065830702</v>
      </c>
      <c r="S41">
        <f>IFERROR(1/'p(on or before)'!S41,"--")</f>
        <v>1865640.1537542909</v>
      </c>
      <c r="T41">
        <f>IFERROR(1/'p(on or before)'!T41,"--")</f>
        <v>5410356.4458874445</v>
      </c>
      <c r="U41">
        <f>IFERROR(1/'p(on or before)'!U41,"--")</f>
        <v>16231069.33766233</v>
      </c>
      <c r="V41">
        <f>IFERROR(1/'p(on or before)'!V41,"--")</f>
        <v>50496660.161616139</v>
      </c>
      <c r="W41">
        <f>IFERROR(1/'p(on or before)'!W41,"--")</f>
        <v>163371547.58169925</v>
      </c>
      <c r="X41">
        <f>IFERROR(1/'p(on or before)'!X41,"--")</f>
        <v>551378973.08823502</v>
      </c>
      <c r="Y41">
        <f>IFERROR(1/'p(on or before)'!Y41,"--")</f>
        <v>1948205704.9117637</v>
      </c>
      <c r="Z41">
        <f>IFERROR(1/'p(on or before)'!Z41,"--")</f>
        <v>7236192618.2436934</v>
      </c>
      <c r="AA41">
        <f>IFERROR(1/'p(on or before)'!AA41,"--")</f>
        <v>28388140271.571415</v>
      </c>
    </row>
    <row r="42" spans="2:27" x14ac:dyDescent="0.25">
      <c r="B42">
        <v>38</v>
      </c>
      <c r="C42">
        <f>IFERROR(1/'p(on or before)'!C42,"--")</f>
        <v>1.9736842105263157</v>
      </c>
      <c r="D42">
        <f>IFERROR(1/'p(on or before)'!D42,"--")</f>
        <v>3.9473684210526314</v>
      </c>
      <c r="E42">
        <f>IFERROR(1/'p(on or before)'!E42,"--")</f>
        <v>8.0043859649122808</v>
      </c>
      <c r="F42">
        <f>IFERROR(1/'p(on or before)'!F42,"--")</f>
        <v>16.466165413533833</v>
      </c>
      <c r="G42">
        <f>IFERROR(1/'p(on or before)'!G42,"--")</f>
        <v>34.385227775320644</v>
      </c>
      <c r="H42">
        <f>IFERROR(1/'p(on or before)'!H42,"--")</f>
        <v>72.938361947649852</v>
      </c>
      <c r="I42">
        <f>IFERROR(1/'p(on or before)'!I42,"--")</f>
        <v>157.27334294962</v>
      </c>
      <c r="J42">
        <f>IFERROR(1/'p(on or before)'!J42,"--")</f>
        <v>344.98668776045673</v>
      </c>
      <c r="K42">
        <f>IFERROR(1/'p(on or before)'!K42,"--")</f>
        <v>770.47026933168684</v>
      </c>
      <c r="L42">
        <f>IFERROR(1/'p(on or before)'!L42,"--")</f>
        <v>1753.4840612376317</v>
      </c>
      <c r="M42">
        <f>IFERROR(1/'p(on or before)'!M42,"--")</f>
        <v>4070.5879993016447</v>
      </c>
      <c r="N42">
        <f>IFERROR(1/'p(on or before)'!N42,"--")</f>
        <v>9648.8011835298257</v>
      </c>
      <c r="O42">
        <f>IFERROR(1/'p(on or before)'!O42,"--")</f>
        <v>23379.787483168428</v>
      </c>
      <c r="P42">
        <f>IFERROR(1/'p(on or before)'!P42,"--")</f>
        <v>57981.8729582577</v>
      </c>
      <c r="Q42">
        <f>IFERROR(1/'p(on or before)'!Q42,"--")</f>
        <v>147370.59376890498</v>
      </c>
      <c r="R42">
        <f>IFERROR(1/'p(on or before)'!R42,"--")</f>
        <v>384445.0272232304</v>
      </c>
      <c r="S42">
        <f>IFERROR(1/'p(on or before)'!S42,"--")</f>
        <v>1031011.663916845</v>
      </c>
      <c r="T42">
        <f>IFERROR(1/'p(on or before)'!T42,"--")</f>
        <v>2847556.0241512866</v>
      </c>
      <c r="U42">
        <f>IFERROR(1/'p(on or before)'!U42,"--")</f>
        <v>8115534.6688311649</v>
      </c>
      <c r="V42">
        <f>IFERROR(1/'p(on or before)'!V42,"--")</f>
        <v>23919470.602870807</v>
      </c>
      <c r="W42">
        <f>IFERROR(1/'p(on or before)'!W42,"--")</f>
        <v>73087271.286549672</v>
      </c>
      <c r="X42">
        <f>IFERROR(1/'p(on or before)'!X42,"--")</f>
        <v>232159567.61609903</v>
      </c>
      <c r="Y42">
        <f>IFERROR(1/'p(on or before)'!Y42,"--")</f>
        <v>769028567.72832787</v>
      </c>
      <c r="Z42">
        <f>IFERROR(1/'p(on or before)'!Z42,"--")</f>
        <v>2665965701.4582038</v>
      </c>
      <c r="AA42">
        <f>IFERROR(1/'p(on or before)'!AA42,"--")</f>
        <v>9711732198.1691704</v>
      </c>
    </row>
    <row r="43" spans="2:27" x14ac:dyDescent="0.25">
      <c r="B43">
        <v>39</v>
      </c>
      <c r="C43">
        <f>IFERROR(1/'p(on or before)'!C43,"--")</f>
        <v>1.9230769230769234</v>
      </c>
      <c r="D43">
        <f>IFERROR(1/'p(on or before)'!D43,"--")</f>
        <v>3.7449392712550615</v>
      </c>
      <c r="E43">
        <f>IFERROR(1/'p(on or before)'!E43,"--")</f>
        <v>7.3886639676113353</v>
      </c>
      <c r="F43">
        <f>IFERROR(1/'p(on or before)'!F43,"--")</f>
        <v>14.777327935222671</v>
      </c>
      <c r="G43">
        <f>IFERROR(1/'p(on or before)'!G43,"--")</f>
        <v>29.976865240023134</v>
      </c>
      <c r="H43">
        <f>IFERROR(1/'p(on or before)'!H43,"--")</f>
        <v>61.717075494165272</v>
      </c>
      <c r="I43">
        <f>IFERROR(1/'p(on or before)'!I43,"--")</f>
        <v>129.04479421507284</v>
      </c>
      <c r="J43">
        <f>IFERROR(1/'p(on or before)'!J43,"--")</f>
        <v>274.22018770702982</v>
      </c>
      <c r="K43">
        <f>IFERROR(1/'p(on or before)'!K43,"--")</f>
        <v>592.66943794745134</v>
      </c>
      <c r="L43">
        <f>IFERROR(1/'p(on or before)'!L43,"--")</f>
        <v>1303.8727634843931</v>
      </c>
      <c r="M43">
        <f>IFERROR(1/'p(on or before)'!M43,"--")</f>
        <v>2922.4734353960539</v>
      </c>
      <c r="N43">
        <f>IFERROR(1/'p(on or before)'!N43,"--")</f>
        <v>6679.9392809052661</v>
      </c>
      <c r="O43">
        <f>IFERROR(1/'p(on or before)'!O43,"--")</f>
        <v>15586.524988778952</v>
      </c>
      <c r="P43">
        <f>IFERROR(1/'p(on or before)'!P43,"--")</f>
        <v>37167.867280934421</v>
      </c>
      <c r="Q43">
        <f>IFERROR(1/'p(on or before)'!Q43,"--")</f>
        <v>90689.59616547999</v>
      </c>
      <c r="R43">
        <f>IFERROR(1/'p(on or before)'!R43,"--")</f>
        <v>226723.9904137</v>
      </c>
      <c r="S43">
        <f>IFERROR(1/'p(on or before)'!S43,"--")</f>
        <v>581596.32323514344</v>
      </c>
      <c r="T43">
        <f>IFERROR(1/'p(on or before)'!T43,"--")</f>
        <v>1533299.3976199236</v>
      </c>
      <c r="U43">
        <f>IFERROR(1/'p(on or before)'!U43,"--")</f>
        <v>4161812.6506826496</v>
      </c>
      <c r="V43">
        <f>IFERROR(1/'p(on or before)'!V43,"--")</f>
        <v>11653075.421911418</v>
      </c>
      <c r="W43">
        <f>IFERROR(1/'p(on or before)'!W43,"--")</f>
        <v>33732586.747638322</v>
      </c>
      <c r="X43">
        <f>IFERROR(1/'p(on or before)'!X43,"--")</f>
        <v>101197760.24291496</v>
      </c>
      <c r="Y43">
        <f>IFERROR(1/'p(on or before)'!Y43,"--")</f>
        <v>315498899.58085251</v>
      </c>
      <c r="Z43">
        <f>IFERROR(1/'p(on or before)'!Z43,"--")</f>
        <v>1025371423.6377705</v>
      </c>
      <c r="AA43">
        <f>IFERROR(1/'p(on or before)'!AA43,"--")</f>
        <v>3486262840.3684201</v>
      </c>
    </row>
    <row r="44" spans="2:27" x14ac:dyDescent="0.25">
      <c r="B44">
        <v>40</v>
      </c>
      <c r="C44">
        <f>IFERROR(1/'p(on or before)'!C44,"--")</f>
        <v>1.8750000000000004</v>
      </c>
      <c r="D44">
        <f>IFERROR(1/'p(on or before)'!D44,"--")</f>
        <v>3.5576923076923097</v>
      </c>
      <c r="E44">
        <f>IFERROR(1/'p(on or before)'!E44,"--")</f>
        <v>6.8345141700404897</v>
      </c>
      <c r="F44">
        <f>IFERROR(1/'p(on or before)'!F44,"--")</f>
        <v>13.29959514170041</v>
      </c>
      <c r="G44">
        <f>IFERROR(1/'p(on or before)'!G44,"--")</f>
        <v>26.229757085020253</v>
      </c>
      <c r="H44">
        <f>IFERROR(1/'p(on or before)'!H44,"--")</f>
        <v>52.459514170040507</v>
      </c>
      <c r="I44">
        <f>IFERROR(1/'p(on or before)'!I44,"--")</f>
        <v>106.46195522743514</v>
      </c>
      <c r="J44">
        <f>IFERROR(1/'p(on or before)'!J44,"--")</f>
        <v>219.3761501656239</v>
      </c>
      <c r="K44">
        <f>IFERROR(1/'p(on or before)'!K44,"--")</f>
        <v>459.31881440927509</v>
      </c>
      <c r="L44">
        <f>IFERROR(1/'p(on or before)'!L44,"--")</f>
        <v>977.90457261329539</v>
      </c>
      <c r="M44">
        <f>IFERROR(1/'p(on or before)'!M44,"--")</f>
        <v>2118.7932406621394</v>
      </c>
      <c r="N44">
        <f>IFERROR(1/'p(on or before)'!N44,"--")</f>
        <v>4675.9574966336877</v>
      </c>
      <c r="O44">
        <f>IFERROR(1/'p(on or before)'!O44,"--")</f>
        <v>10520.904367425799</v>
      </c>
      <c r="P44">
        <f>IFERROR(1/'p(on or before)'!P44,"--")</f>
        <v>24159.113732607388</v>
      </c>
      <c r="Q44">
        <f>IFERROR(1/'p(on or before)'!Q44,"--")</f>
        <v>56680.997603425021</v>
      </c>
      <c r="R44">
        <f>IFERROR(1/'p(on or before)'!R44,"--")</f>
        <v>136034.39424822002</v>
      </c>
      <c r="S44">
        <f>IFERROR(1/'p(on or before)'!S44,"--")</f>
        <v>334417.88586020755</v>
      </c>
      <c r="T44">
        <f>IFERROR(1/'p(on or before)'!T44,"--")</f>
        <v>843314.66869095818</v>
      </c>
      <c r="U44">
        <f>IFERROR(1/'p(on or before)'!U44,"--")</f>
        <v>2184951.6416083914</v>
      </c>
      <c r="V44">
        <f>IFERROR(1/'p(on or before)'!V44,"--")</f>
        <v>5826537.7109557102</v>
      </c>
      <c r="W44">
        <f>IFERROR(1/'p(on or before)'!W44,"--")</f>
        <v>16022978.705128202</v>
      </c>
      <c r="X44">
        <f>IFERROR(1/'p(on or before)'!X44,"--")</f>
        <v>45538992.109311737</v>
      </c>
      <c r="Y44">
        <f>IFERROR(1/'p(on or before)'!Y44,"--")</f>
        <v>134087032.32186231</v>
      </c>
      <c r="Z44">
        <f>IFERROR(1/'p(on or before)'!Z44,"--")</f>
        <v>410148569.45510828</v>
      </c>
      <c r="AA44">
        <f>IFERROR(1/'p(on or before)'!AA44,"--")</f>
        <v>1307348565.1381578</v>
      </c>
    </row>
    <row r="45" spans="2:27" x14ac:dyDescent="0.25">
      <c r="B45">
        <v>41</v>
      </c>
      <c r="C45">
        <f>IFERROR(1/'p(on or before)'!C45,"--")</f>
        <v>1.8292682926829267</v>
      </c>
      <c r="D45">
        <f>IFERROR(1/'p(on or before)'!D45,"--")</f>
        <v>3.3841463414634156</v>
      </c>
      <c r="E45">
        <f>IFERROR(1/'p(on or before)'!E45,"--")</f>
        <v>6.3344277673545992</v>
      </c>
      <c r="F45">
        <f>IFERROR(1/'p(on or before)'!F45,"--")</f>
        <v>12.002073664461346</v>
      </c>
      <c r="G45">
        <f>IFERROR(1/'p(on or before)'!G45,"--")</f>
        <v>23.03100622099339</v>
      </c>
      <c r="H45">
        <f>IFERROR(1/'p(on or before)'!H45,"--")</f>
        <v>44.782512096376038</v>
      </c>
      <c r="I45">
        <f>IFERROR(1/'p(on or before)'!I45,"--")</f>
        <v>88.28552384714132</v>
      </c>
      <c r="J45">
        <f>IFERROR(1/'p(on or before)'!J45,"--")</f>
        <v>176.57104769428264</v>
      </c>
      <c r="K45">
        <f>IFERROR(1/'p(on or before)'!K45,"--")</f>
        <v>358.49273319748289</v>
      </c>
      <c r="L45">
        <f>IFERROR(1/'p(on or before)'!L45,"--")</f>
        <v>739.3912622198086</v>
      </c>
      <c r="M45">
        <f>IFERROR(1/'p(on or before)'!M45,"--")</f>
        <v>1550.3365175576628</v>
      </c>
      <c r="N45">
        <f>IFERROR(1/'p(on or before)'!N45,"--")</f>
        <v>3307.3845707896803</v>
      </c>
      <c r="O45">
        <f>IFERROR(1/'p(on or before)'!O45,"--")</f>
        <v>7185.0078606810303</v>
      </c>
      <c r="P45">
        <f>IFERROR(1/'p(on or before)'!P45,"--")</f>
        <v>15909.660262936566</v>
      </c>
      <c r="Q45">
        <f>IFERROR(1/'p(on or before)'!Q45,"--")</f>
        <v>35944.047260708532</v>
      </c>
      <c r="R45">
        <f>IFERROR(1/'p(on or before)'!R45,"--")</f>
        <v>82947.801370865855</v>
      </c>
      <c r="S45">
        <f>IFERROR(1/'p(on or before)'!S45,"--")</f>
        <v>195756.8112352434</v>
      </c>
      <c r="T45">
        <f>IFERROR(1/'p(on or before)'!T45,"--")</f>
        <v>473078.96048517153</v>
      </c>
      <c r="U45">
        <f>IFERROR(1/'p(on or before)'!U45,"--")</f>
        <v>1172413.0759849905</v>
      </c>
      <c r="V45">
        <f>IFERROR(1/'p(on or before)'!V45,"--")</f>
        <v>2984324.1934163393</v>
      </c>
      <c r="W45">
        <f>IFERROR(1/'p(on or before)'!W45,"--")</f>
        <v>7816087.1732332697</v>
      </c>
      <c r="X45">
        <f>IFERROR(1/'p(on or before)'!X45,"--")</f>
        <v>21103435.367729828</v>
      </c>
      <c r="Y45">
        <f>IFERROR(1/'p(on or before)'!Y45,"--")</f>
        <v>58867477.604720049</v>
      </c>
      <c r="Z45">
        <f>IFERROR(1/'p(on or before)'!Z45,"--")</f>
        <v>170061601.96919128</v>
      </c>
      <c r="AA45">
        <f>IFERROR(1/'p(on or before)'!AA45,"--")</f>
        <v>510184805.90757382</v>
      </c>
    </row>
    <row r="46" spans="2:27" x14ac:dyDescent="0.25">
      <c r="B46">
        <v>42</v>
      </c>
      <c r="C46">
        <f>IFERROR(1/'p(on or before)'!C46,"--")</f>
        <v>1.7857142857142858</v>
      </c>
      <c r="D46">
        <f>IFERROR(1/'p(on or before)'!D46,"--")</f>
        <v>3.2229965156794425</v>
      </c>
      <c r="E46">
        <f>IFERROR(1/'p(on or before)'!E46,"--")</f>
        <v>5.8819686411149856</v>
      </c>
      <c r="F46">
        <f>IFERROR(1/'p(on or before)'!F46,"--")</f>
        <v>10.859019029750742</v>
      </c>
      <c r="G46">
        <f>IFERROR(1/'p(on or before)'!G46,"--")</f>
        <v>20.289219766113227</v>
      </c>
      <c r="H46">
        <f>IFERROR(1/'p(on or before)'!H46,"--")</f>
        <v>38.38501036832232</v>
      </c>
      <c r="I46">
        <f>IFERROR(1/'p(on or before)'!I46,"--")</f>
        <v>73.57126987261779</v>
      </c>
      <c r="J46">
        <f>IFERROR(1/'p(on or before)'!J46,"--")</f>
        <v>142.93846718108594</v>
      </c>
      <c r="K46">
        <f>IFERROR(1/'p(on or before)'!K46,"--")</f>
        <v>281.67286179802238</v>
      </c>
      <c r="L46">
        <f>IFERROR(1/'p(on or before)'!L46,"--")</f>
        <v>563.34572359604476</v>
      </c>
      <c r="M46">
        <f>IFERROR(1/'p(on or before)'!M46,"--")</f>
        <v>1144.2960010544659</v>
      </c>
      <c r="N46">
        <f>IFERROR(1/'p(on or before)'!N46,"--")</f>
        <v>2362.4175505640587</v>
      </c>
      <c r="O46">
        <f>IFERROR(1/'p(on or before)'!O46,"--")</f>
        <v>4961.0768561845234</v>
      </c>
      <c r="P46">
        <f>IFERROR(1/'p(on or before)'!P46,"--")</f>
        <v>10606.440175291051</v>
      </c>
      <c r="Q46">
        <f>IFERROR(1/'p(on or before)'!Q46,"--")</f>
        <v>23106.887524741214</v>
      </c>
      <c r="R46">
        <f>IFERROR(1/'p(on or before)'!R46,"--")</f>
        <v>51348.638943869366</v>
      </c>
      <c r="S46">
        <f>IFERROR(1/'p(on or before)'!S46,"--")</f>
        <v>116521.91144954971</v>
      </c>
      <c r="T46">
        <f>IFERROR(1/'p(on or before)'!T46,"--")</f>
        <v>270330.83456295531</v>
      </c>
      <c r="U46">
        <f>IFERROR(1/'p(on or before)'!U46,"--")</f>
        <v>642035.7320870189</v>
      </c>
      <c r="V46">
        <f>IFERROR(1/'p(on or before)'!V46,"--")</f>
        <v>1563217.4346466544</v>
      </c>
      <c r="W46">
        <f>IFERROR(1/'p(on or before)'!W46,"--")</f>
        <v>3908043.5866166367</v>
      </c>
      <c r="X46">
        <f>IFERROR(1/'p(on or before)'!X46,"--")</f>
        <v>10049254.937014207</v>
      </c>
      <c r="Y46">
        <f>IFERROR(1/'p(on or before)'!Y46,"--")</f>
        <v>26630525.583087653</v>
      </c>
      <c r="Z46">
        <f>IFERROR(1/'p(on or before)'!Z46,"--")</f>
        <v>72883543.701081991</v>
      </c>
      <c r="AA46">
        <f>IFERROR(1/'p(on or before)'!AA46,"--")</f>
        <v>206503373.81973228</v>
      </c>
    </row>
    <row r="47" spans="2:27" x14ac:dyDescent="0.25">
      <c r="B47">
        <v>43</v>
      </c>
      <c r="C47">
        <f>IFERROR(1/'p(on or before)'!C47,"--")</f>
        <v>1.7441860465116279</v>
      </c>
      <c r="D47">
        <f>IFERROR(1/'p(on or before)'!D47,"--")</f>
        <v>3.0730897009966789</v>
      </c>
      <c r="E47">
        <f>IFERROR(1/'p(on or before)'!E47,"--")</f>
        <v>5.4715987359209137</v>
      </c>
      <c r="F47">
        <f>IFERROR(1/'p(on or before)'!F47,"--")</f>
        <v>9.8488777246576511</v>
      </c>
      <c r="G47">
        <f>IFERROR(1/'p(on or before)'!G47,"--")</f>
        <v>17.930008165402395</v>
      </c>
      <c r="H47">
        <f>IFERROR(1/'p(on or before)'!H47,"--")</f>
        <v>33.028962409951767</v>
      </c>
      <c r="I47">
        <f>IFERROR(1/'p(on or before)'!I47,"--")</f>
        <v>61.594551521261394</v>
      </c>
      <c r="J47">
        <f>IFERROR(1/'p(on or before)'!J47,"--")</f>
        <v>116.34526398460487</v>
      </c>
      <c r="K47">
        <f>IFERROR(1/'p(on or before)'!K47,"--")</f>
        <v>222.71807677052928</v>
      </c>
      <c r="L47">
        <f>IFERROR(1/'p(on or before)'!L47,"--")</f>
        <v>432.33509020161574</v>
      </c>
      <c r="M47">
        <f>IFERROR(1/'p(on or before)'!M47,"--")</f>
        <v>851.56911706378764</v>
      </c>
      <c r="N47">
        <f>IFERROR(1/'p(on or before)'!N47,"--")</f>
        <v>1703.1382341275753</v>
      </c>
      <c r="O47">
        <f>IFERROR(1/'p(on or before)'!O47,"--")</f>
        <v>3461.2164112915243</v>
      </c>
      <c r="P47">
        <f>IFERROR(1/'p(on or before)'!P47,"--")</f>
        <v>7153.1805833358148</v>
      </c>
      <c r="Q47">
        <f>IFERROR(1/'p(on or before)'!Q47,"--")</f>
        <v>15046.345364947751</v>
      </c>
      <c r="R47">
        <f>IFERROR(1/'p(on or before)'!R47,"--")</f>
        <v>32242.168639173749</v>
      </c>
      <c r="S47">
        <f>IFERROR(1/'p(on or before)'!S47,"--")</f>
        <v>70455.109248564884</v>
      </c>
      <c r="T47">
        <f>IFERROR(1/'p(on or before)'!T47,"--")</f>
        <v>157169.0898621832</v>
      </c>
      <c r="U47">
        <f>IFERROR(1/'p(on or before)'!U47,"--")</f>
        <v>358345.52488577773</v>
      </c>
      <c r="V47">
        <f>IFERROR(1/'p(on or before)'!V47,"--")</f>
        <v>836139.55806681479</v>
      </c>
      <c r="W47">
        <f>IFERROR(1/'p(on or before)'!W47,"--")</f>
        <v>1999464.1605945572</v>
      </c>
      <c r="X47">
        <f>IFERROR(1/'p(on or before)'!X47,"--")</f>
        <v>4907775.6669139136</v>
      </c>
      <c r="Y47">
        <f>IFERROR(1/'p(on or before)'!Y47,"--")</f>
        <v>12386290.968877973</v>
      </c>
      <c r="Z47">
        <f>IFERROR(1/'p(on or before)'!Z47,"--")</f>
        <v>32204356.519082736</v>
      </c>
      <c r="AA47">
        <f>IFERROR(1/'p(on or before)'!AA47,"--")</f>
        <v>86443272.761748374</v>
      </c>
    </row>
    <row r="48" spans="2:27" x14ac:dyDescent="0.25">
      <c r="B48">
        <v>44</v>
      </c>
      <c r="C48">
        <f>IFERROR(1/'p(on or before)'!C48,"--")</f>
        <v>1.7045454545454526</v>
      </c>
      <c r="D48">
        <f>IFERROR(1/'p(on or before)'!D48,"--")</f>
        <v>2.9334038054968259</v>
      </c>
      <c r="E48">
        <f>IFERROR(1/'p(on or before)'!E48,"--")</f>
        <v>5.0985351857444847</v>
      </c>
      <c r="F48">
        <f>IFERROR(1/'p(on or before)'!F48,"--")</f>
        <v>8.9535252042342144</v>
      </c>
      <c r="G48">
        <f>IFERROR(1/'p(on or before)'!G48,"--")</f>
        <v>15.892507237515739</v>
      </c>
      <c r="H48">
        <f>IFERROR(1/'p(on or before)'!H48,"--")</f>
        <v>28.525012990412865</v>
      </c>
      <c r="I48">
        <f>IFERROR(1/'p(on or before)'!I48,"--")</f>
        <v>51.795418324697046</v>
      </c>
      <c r="J48">
        <f>IFERROR(1/'p(on or before)'!J48,"--")</f>
        <v>95.191579623767524</v>
      </c>
      <c r="K48">
        <f>IFERROR(1/'p(on or before)'!K48,"--")</f>
        <v>177.16210652201178</v>
      </c>
      <c r="L48">
        <f>IFERROR(1/'p(on or before)'!L48,"--")</f>
        <v>334.07711515579365</v>
      </c>
      <c r="M48">
        <f>IFERROR(1/'p(on or before)'!M48,"--")</f>
        <v>638.67683779784079</v>
      </c>
      <c r="N48">
        <f>IFERROR(1/'p(on or before)'!N48,"--")</f>
        <v>1238.6459884564169</v>
      </c>
      <c r="O48">
        <f>IFERROR(1/'p(on or before)'!O48,"--")</f>
        <v>2438.5842897735743</v>
      </c>
      <c r="P48">
        <f>IFERROR(1/'p(on or before)'!P48,"--")</f>
        <v>4877.1685795471485</v>
      </c>
      <c r="Q48">
        <f>IFERROR(1/'p(on or before)'!Q48,"--")</f>
        <v>9916.9094450792036</v>
      </c>
      <c r="R48">
        <f>IFERROR(1/'p(on or before)'!R48,"--")</f>
        <v>20517.74367947421</v>
      </c>
      <c r="S48">
        <f>IFERROR(1/'p(on or before)'!S48,"--")</f>
        <v>43233.817038892092</v>
      </c>
      <c r="T48">
        <f>IFERROR(1/'p(on or before)'!T48,"--")</f>
        <v>92872.6440094719</v>
      </c>
      <c r="U48">
        <f>IFERROR(1/'p(on or before)'!U48,"--")</f>
        <v>203605.41186691917</v>
      </c>
      <c r="V48">
        <f>IFERROR(1/'p(on or before)'!V48,"--")</f>
        <v>456076.12258189893</v>
      </c>
      <c r="W48">
        <f>IFERROR(1/'p(on or before)'!W48,"--")</f>
        <v>1045174.4475835185</v>
      </c>
      <c r="X48">
        <f>IFERROR(1/'p(on or before)'!X48,"--")</f>
        <v>2453887.8334569563</v>
      </c>
      <c r="Y48">
        <f>IFERROR(1/'p(on or before)'!Y48,"--")</f>
        <v>5911638.8715099404</v>
      </c>
      <c r="Z48">
        <f>IFERROR(1/'p(on or before)'!Z48,"--")</f>
        <v>14638343.872310327</v>
      </c>
      <c r="AA48">
        <f>IFERROR(1/'p(on or before)'!AA48,"--")</f>
        <v>37327776.87439134</v>
      </c>
    </row>
    <row r="49" spans="2:27" x14ac:dyDescent="0.25">
      <c r="B49">
        <v>45</v>
      </c>
      <c r="C49">
        <f>IFERROR(1/'p(on or before)'!C49,"--")</f>
        <v>1.6666666666666701</v>
      </c>
      <c r="D49">
        <f>IFERROR(1/'p(on or before)'!D49,"--")</f>
        <v>2.8030303030303059</v>
      </c>
      <c r="E49">
        <f>IFERROR(1/'p(on or before)'!E49,"--")</f>
        <v>4.7586328400281932</v>
      </c>
      <c r="F49">
        <f>IFERROR(1/'p(on or before)'!F49,"--")</f>
        <v>8.1576562971911919</v>
      </c>
      <c r="G49">
        <f>IFERROR(1/'p(on or before)'!G49,"--")</f>
        <v>14.126673100014012</v>
      </c>
      <c r="H49">
        <f>IFERROR(1/'p(on or before)'!H49,"--")</f>
        <v>24.721677925024533</v>
      </c>
      <c r="I49">
        <f>IFERROR(1/'p(on or before)'!I49,"--")</f>
        <v>43.73835325196648</v>
      </c>
      <c r="J49">
        <f>IFERROR(1/'p(on or before)'!J49,"--")</f>
        <v>78.268632135097903</v>
      </c>
      <c r="K49">
        <f>IFERROR(1/'p(on or before)'!K49,"--")</f>
        <v>141.7296852176097</v>
      </c>
      <c r="L49">
        <f>IFERROR(1/'p(on or before)'!L49,"--")</f>
        <v>259.83775623228445</v>
      </c>
      <c r="M49">
        <f>IFERROR(1/'p(on or before)'!M49,"--")</f>
        <v>482.55583300281393</v>
      </c>
      <c r="N49">
        <f>IFERROR(1/'p(on or before)'!N49,"--")</f>
        <v>908.34039153470894</v>
      </c>
      <c r="O49">
        <f>IFERROR(1/'p(on or before)'!O49,"--")</f>
        <v>1734.1043838389876</v>
      </c>
      <c r="P49">
        <f>IFERROR(1/'p(on or before)'!P49,"--")</f>
        <v>3359.8272436880425</v>
      </c>
      <c r="Q49">
        <f>IFERROR(1/'p(on or before)'!Q49,"--")</f>
        <v>6611.2729633861454</v>
      </c>
      <c r="R49">
        <f>IFERROR(1/'p(on or before)'!R49,"--")</f>
        <v>13222.545926772291</v>
      </c>
      <c r="S49">
        <f>IFERROR(1/'p(on or before)'!S49,"--")</f>
        <v>26901.041713088456</v>
      </c>
      <c r="T49">
        <f>IFERROR(1/'p(on or before)'!T49,"--")</f>
        <v>55723.586405683229</v>
      </c>
      <c r="U49">
        <f>IFERROR(1/'p(on or before)'!U49,"--")</f>
        <v>117638.6824119979</v>
      </c>
      <c r="V49">
        <f>IFERROR(1/'p(on or before)'!V49,"--")</f>
        <v>253375.62365661084</v>
      </c>
      <c r="W49">
        <f>IFERROR(1/'p(on or before)'!W49,"--")</f>
        <v>557426.37204454397</v>
      </c>
      <c r="X49">
        <f>IFERROR(1/'p(on or before)'!X49,"--")</f>
        <v>1254209.3371002239</v>
      </c>
      <c r="Y49">
        <f>IFERROR(1/'p(on or before)'!Y49,"--")</f>
        <v>2890134.559404864</v>
      </c>
      <c r="Z49">
        <f>IFERROR(1/'p(on or before)'!Z49,"--")</f>
        <v>6831227.1404114971</v>
      </c>
      <c r="AA49">
        <f>IFERROR(1/'p(on or before)'!AA49,"--")</f>
        <v>16590123.055285065</v>
      </c>
    </row>
    <row r="50" spans="2:27" x14ac:dyDescent="0.25">
      <c r="B50">
        <v>46</v>
      </c>
      <c r="C50">
        <f>IFERROR(1/'p(on or before)'!C50,"--")</f>
        <v>1.6304347826086931</v>
      </c>
      <c r="D50">
        <f>IFERROR(1/'p(on or before)'!D50,"--")</f>
        <v>2.6811594202898568</v>
      </c>
      <c r="E50">
        <f>IFERROR(1/'p(on or before)'!E50,"--")</f>
        <v>4.4482872200263479</v>
      </c>
      <c r="F50">
        <f>IFERROR(1/'p(on or before)'!F50,"--")</f>
        <v>7.4482948800441191</v>
      </c>
      <c r="G50">
        <f>IFERROR(1/'p(on or before)'!G50,"--")</f>
        <v>12.591165154360302</v>
      </c>
      <c r="H50">
        <f>IFERROR(1/'p(on or before)'!H50,"--")</f>
        <v>21.497111239151725</v>
      </c>
      <c r="I50">
        <f>IFERROR(1/'p(on or before)'!I50,"--")</f>
        <v>37.082516887536741</v>
      </c>
      <c r="J50">
        <f>IFERROR(1/'p(on or before)'!J50,"--")</f>
        <v>64.656696111602528</v>
      </c>
      <c r="K50">
        <f>IFERROR(1/'p(on or before)'!K50,"--")</f>
        <v>113.99996419677289</v>
      </c>
      <c r="L50">
        <f>IFERROR(1/'p(on or before)'!L50,"--")</f>
        <v>203.35128748613536</v>
      </c>
      <c r="M50">
        <f>IFERROR(1/'p(on or before)'!M50,"--")</f>
        <v>367.16204684996666</v>
      </c>
      <c r="N50">
        <f>IFERROR(1/'p(on or before)'!N50,"--")</f>
        <v>671.38202852565314</v>
      </c>
      <c r="O50">
        <f>IFERROR(1/'p(on or before)'!O50,"--")</f>
        <v>1244.0314057975343</v>
      </c>
      <c r="P50">
        <f>IFERROR(1/'p(on or before)'!P50,"--")</f>
        <v>2337.2711260438491</v>
      </c>
      <c r="Q50">
        <f>IFERROR(1/'p(on or before)'!Q50,"--")</f>
        <v>4455.423084021093</v>
      </c>
      <c r="R50">
        <f>IFERROR(1/'p(on or before)'!R50,"--")</f>
        <v>8623.3995174601769</v>
      </c>
      <c r="S50">
        <f>IFERROR(1/'p(on or before)'!S50,"--")</f>
        <v>16959.352384338345</v>
      </c>
      <c r="T50">
        <f>IFERROR(1/'p(on or before)'!T50,"--")</f>
        <v>33918.704768676689</v>
      </c>
      <c r="U50">
        <f>IFERROR(1/'p(on or before)'!U50,"--")</f>
        <v>69048.7918505204</v>
      </c>
      <c r="V50">
        <f>IFERROR(1/'p(on or before)'!V50,"--")</f>
        <v>143212.30902330158</v>
      </c>
      <c r="W50">
        <f>IFERROR(1/'p(on or before)'!W50,"--")</f>
        <v>302949.11524159956</v>
      </c>
      <c r="X50">
        <f>IFERROR(1/'p(on or before)'!X50,"--")</f>
        <v>654370.08892185497</v>
      </c>
      <c r="Y50">
        <f>IFERROR(1/'p(on or before)'!Y50,"--")</f>
        <v>1445067.2797024297</v>
      </c>
      <c r="Z50">
        <f>IFERROR(1/'p(on or before)'!Z50,"--")</f>
        <v>3267108.6323707108</v>
      </c>
      <c r="AA50">
        <f>IFERROR(1/'p(on or before)'!AA50,"--")</f>
        <v>7573751.8295866493</v>
      </c>
    </row>
    <row r="51" spans="2:27" x14ac:dyDescent="0.25">
      <c r="B51">
        <v>47</v>
      </c>
      <c r="C51">
        <f>IFERROR(1/'p(on or before)'!C51,"--")</f>
        <v>1.5957446808510631</v>
      </c>
      <c r="D51">
        <f>IFERROR(1/'p(on or before)'!D51,"--")</f>
        <v>2.5670675300647505</v>
      </c>
      <c r="E51">
        <f>IFERROR(1/'p(on or before)'!E51,"--")</f>
        <v>4.1643539932161575</v>
      </c>
      <c r="F51">
        <f>IFERROR(1/'p(on or before)'!F51,"--")</f>
        <v>6.8143974434446148</v>
      </c>
      <c r="G51">
        <f>IFERROR(1/'p(on or before)'!G51,"--")</f>
        <v>11.25167949964111</v>
      </c>
      <c r="H51">
        <f>IFERROR(1/'p(on or before)'!H51,"--")</f>
        <v>18.752799166068524</v>
      </c>
      <c r="I51">
        <f>IFERROR(1/'p(on or before)'!I51,"--")</f>
        <v>31.559588840456779</v>
      </c>
      <c r="J51">
        <f>IFERROR(1/'p(on or before)'!J51,"--")</f>
        <v>53.651301028776537</v>
      </c>
      <c r="K51">
        <f>IFERROR(1/'p(on or before)'!K51,"--")</f>
        <v>92.170183818667411</v>
      </c>
      <c r="L51">
        <f>IFERROR(1/'p(on or before)'!L51,"--")</f>
        <v>160.08505610610652</v>
      </c>
      <c r="M51">
        <f>IFERROR(1/'p(on or before)'!M51,"--")</f>
        <v>281.2305039701871</v>
      </c>
      <c r="N51">
        <f>IFERROR(1/'p(on or before)'!N51,"--")</f>
        <v>499.96534039144376</v>
      </c>
      <c r="O51">
        <f>IFERROR(1/'p(on or before)'!O51,"--")</f>
        <v>899.93761270459868</v>
      </c>
      <c r="P51">
        <f>IFERROR(1/'p(on or before)'!P51,"--")</f>
        <v>1641.0627055201512</v>
      </c>
      <c r="Q51">
        <f>IFERROR(1/'p(on or before)'!Q51,"--")</f>
        <v>3033.4795465675479</v>
      </c>
      <c r="R51">
        <f>IFERROR(1/'p(on or before)'!R51,"--")</f>
        <v>5687.7741498141595</v>
      </c>
      <c r="S51">
        <f>IFERROR(1/'p(on or before)'!S51,"--")</f>
        <v>10825.118543194687</v>
      </c>
      <c r="T51">
        <f>IFERROR(1/'p(on or before)'!T51,"--")</f>
        <v>20928.562516843056</v>
      </c>
      <c r="U51">
        <f>IFERROR(1/'p(on or before)'!U51,"--")</f>
        <v>41135.450464139831</v>
      </c>
      <c r="V51">
        <f>IFERROR(1/'p(on or before)'!V51,"--")</f>
        <v>82270.900928279661</v>
      </c>
      <c r="W51">
        <f>IFERROR(1/'p(on or before)'!W51,"--")</f>
        <v>167588.8722613104</v>
      </c>
      <c r="X51">
        <f>IFERROR(1/'p(on or before)'!X51,"--")</f>
        <v>348069.19623502932</v>
      </c>
      <c r="Y51">
        <f>IFERROR(1/'p(on or before)'!Y51,"--")</f>
        <v>737906.69601826207</v>
      </c>
      <c r="Z51">
        <f>IFERROR(1/'p(on or before)'!Z51,"--")</f>
        <v>1598797.8413729011</v>
      </c>
      <c r="AA51">
        <f>IFERROR(1/'p(on or before)'!AA51,"--")</f>
        <v>3545160.4308703463</v>
      </c>
    </row>
    <row r="52" spans="2:27" x14ac:dyDescent="0.25">
      <c r="B52">
        <v>48</v>
      </c>
      <c r="C52">
        <f>IFERROR(1/'p(on or before)'!C52,"--")</f>
        <v>1.5625000000000018</v>
      </c>
      <c r="D52">
        <f>IFERROR(1/'p(on or before)'!D52,"--")</f>
        <v>2.4601063829787253</v>
      </c>
      <c r="E52">
        <f>IFERROR(1/'p(on or before)'!E52,"--")</f>
        <v>3.9040818686401471</v>
      </c>
      <c r="F52">
        <f>IFERROR(1/'p(on or before)'!F52,"--")</f>
        <v>6.2465309898242447</v>
      </c>
      <c r="G52">
        <f>IFERROR(1/'p(on or before)'!G52,"--")</f>
        <v>10.07962955176184</v>
      </c>
      <c r="H52">
        <f>IFERROR(1/'p(on or before)'!H52,"--")</f>
        <v>16.408699270309977</v>
      </c>
      <c r="I52">
        <f>IFERROR(1/'p(on or before)'!I52,"--")</f>
        <v>26.957148801223536</v>
      </c>
      <c r="J52">
        <f>IFERROR(1/'p(on or before)'!J52,"--")</f>
        <v>44.709417523980484</v>
      </c>
      <c r="K52">
        <f>IFERROR(1/'p(on or before)'!K52,"--")</f>
        <v>74.888274352667352</v>
      </c>
      <c r="L52">
        <f>IFERROR(1/'p(on or before)'!L52,"--")</f>
        <v>126.73400275066784</v>
      </c>
      <c r="M52">
        <f>IFERROR(1/'p(on or before)'!M52,"--")</f>
        <v>216.78184681035282</v>
      </c>
      <c r="N52">
        <f>IFERROR(1/'p(on or before)'!N52,"--")</f>
        <v>374.97400529358322</v>
      </c>
      <c r="O52">
        <f>IFERROR(1/'p(on or before)'!O52,"--")</f>
        <v>656.20450926377077</v>
      </c>
      <c r="P52">
        <f>IFERROR(1/'p(on or before)'!P52,"--")</f>
        <v>1162.4194164101077</v>
      </c>
      <c r="Q52">
        <f>IFERROR(1/'p(on or before)'!Q52,"--")</f>
        <v>2085.5171882651944</v>
      </c>
      <c r="R52">
        <f>IFERROR(1/'p(on or before)'!R52,"--")</f>
        <v>3791.8494332094397</v>
      </c>
      <c r="S52">
        <f>IFERROR(1/'p(on or before)'!S52,"--")</f>
        <v>6991.2223924799137</v>
      </c>
      <c r="T52">
        <f>IFERROR(1/'p(on or before)'!T52,"--")</f>
        <v>13080.351573026928</v>
      </c>
      <c r="U52">
        <f>IFERROR(1/'p(on or before)'!U52,"--")</f>
        <v>24852.667988751156</v>
      </c>
      <c r="V52">
        <f>IFERROR(1/'p(on or before)'!V52,"--")</f>
        <v>47991.358874829857</v>
      </c>
      <c r="W52">
        <f>IFERROR(1/'p(on or before)'!W52,"--")</f>
        <v>94268.740646987164</v>
      </c>
      <c r="X52">
        <f>IFERROR(1/'p(on or before)'!X52,"--")</f>
        <v>188537.48129397433</v>
      </c>
      <c r="Y52">
        <f>IFERROR(1/'p(on or before)'!Y52,"--")</f>
        <v>384326.40417617845</v>
      </c>
      <c r="Z52">
        <f>IFERROR(1/'p(on or before)'!Z52,"--")</f>
        <v>799398.92068645114</v>
      </c>
      <c r="AA52">
        <f>IFERROR(1/'p(on or before)'!AA52,"--")</f>
        <v>1698722.7064587087</v>
      </c>
    </row>
    <row r="53" spans="2:27" x14ac:dyDescent="0.25">
      <c r="B53">
        <v>49</v>
      </c>
      <c r="C53">
        <f>IFERROR(1/'p(on or before)'!C53,"--")</f>
        <v>1.5306122448979582</v>
      </c>
      <c r="D53">
        <f>IFERROR(1/'p(on or before)'!D53,"--")</f>
        <v>2.3596938775510212</v>
      </c>
      <c r="E53">
        <f>IFERROR(1/'p(on or before)'!E53,"--")</f>
        <v>3.66505644811116</v>
      </c>
      <c r="F53">
        <f>IFERROR(1/'p(on or before)'!F53,"--")</f>
        <v>5.7366100926957211</v>
      </c>
      <c r="G53">
        <f>IFERROR(1/'p(on or before)'!G53,"--")</f>
        <v>9.051095924031042</v>
      </c>
      <c r="H53">
        <f>IFERROR(1/'p(on or before)'!H53,"--")</f>
        <v>14.399470788231188</v>
      </c>
      <c r="I53">
        <f>IFERROR(1/'p(on or before)'!I53,"--")</f>
        <v>23.10612754390587</v>
      </c>
      <c r="J53">
        <f>IFERROR(1/'p(on or before)'!J53,"--")</f>
        <v>37.409920785371412</v>
      </c>
      <c r="K53">
        <f>IFERROR(1/'p(on or before)'!K53,"--")</f>
        <v>61.133285185850823</v>
      </c>
      <c r="L53">
        <f>IFERROR(1/'p(on or before)'!L53,"--")</f>
        <v>100.86992055665391</v>
      </c>
      <c r="M53">
        <f>IFERROR(1/'p(on or before)'!M53,"--")</f>
        <v>168.1165342610899</v>
      </c>
      <c r="N53">
        <f>IFERROR(1/'p(on or before)'!N53,"--")</f>
        <v>283.14363665025655</v>
      </c>
      <c r="O53">
        <f>IFERROR(1/'p(on or before)'!O53,"--")</f>
        <v>482.10943537746385</v>
      </c>
      <c r="P53">
        <f>IFERROR(1/'p(on or before)'!P53,"--")</f>
        <v>830.29958315007673</v>
      </c>
      <c r="Q53">
        <f>IFERROR(1/'p(on or before)'!Q53,"--")</f>
        <v>1447.0935592044189</v>
      </c>
      <c r="R53">
        <f>IFERROR(1/'p(on or before)'!R53,"--")</f>
        <v>2553.6945162430934</v>
      </c>
      <c r="S53">
        <f>IFERROR(1/'p(on or before)'!S53,"--")</f>
        <v>4565.6962563134048</v>
      </c>
      <c r="T53">
        <f>IFERROR(1/'p(on or before)'!T53,"--")</f>
        <v>8275.3244645680552</v>
      </c>
      <c r="U53">
        <f>IFERROR(1/'p(on or before)'!U53,"--")</f>
        <v>15215.919176786412</v>
      </c>
      <c r="V53">
        <f>IFERROR(1/'p(on or before)'!V53,"--")</f>
        <v>28403.049130001309</v>
      </c>
      <c r="W53">
        <f>IFERROR(1/'p(on or before)'!W53,"--")</f>
        <v>53867.851798278374</v>
      </c>
      <c r="X53">
        <f>IFERROR(1/'p(on or before)'!X53,"--")</f>
        <v>103887.99989667967</v>
      </c>
      <c r="Y53">
        <f>IFERROR(1/'p(on or before)'!Y53,"--")</f>
        <v>203928.29609348226</v>
      </c>
      <c r="Z53">
        <f>IFERROR(1/'p(on or before)'!Z53,"--")</f>
        <v>407856.59218696452</v>
      </c>
      <c r="AA53">
        <f>IFERROR(1/'p(on or before)'!AA53,"--")</f>
        <v>832027.44806140766</v>
      </c>
    </row>
    <row r="54" spans="2:27" x14ac:dyDescent="0.25">
      <c r="B54">
        <v>50</v>
      </c>
      <c r="C54">
        <f>IFERROR(1/'p(on or before)'!C54,"--")</f>
        <v>1.4999999999999996</v>
      </c>
      <c r="D54">
        <f>IFERROR(1/'p(on or before)'!D54,"--")</f>
        <v>2.2653061224489774</v>
      </c>
      <c r="E54">
        <f>IFERROR(1/'p(on or before)'!E54,"--")</f>
        <v>3.4451530612244903</v>
      </c>
      <c r="F54">
        <f>IFERROR(1/'p(on or before)'!F54,"--")</f>
        <v>5.2776812852800683</v>
      </c>
      <c r="G54">
        <f>IFERROR(1/'p(on or before)'!G54,"--")</f>
        <v>8.1459863316279222</v>
      </c>
      <c r="H54">
        <f>IFERROR(1/'p(on or before)'!H54,"--")</f>
        <v>12.671534293643454</v>
      </c>
      <c r="I54">
        <f>IFERROR(1/'p(on or before)'!I54,"--")</f>
        <v>19.871269687759035</v>
      </c>
      <c r="J54">
        <f>IFERROR(1/'p(on or before)'!J54,"--")</f>
        <v>31.424333459711978</v>
      </c>
      <c r="K54">
        <f>IFERROR(1/'p(on or before)'!K54,"--")</f>
        <v>50.129293852397673</v>
      </c>
      <c r="L54">
        <f>IFERROR(1/'p(on or before)'!L54,"--")</f>
        <v>80.695936445323056</v>
      </c>
      <c r="M54">
        <f>IFERROR(1/'p(on or before)'!M54,"--")</f>
        <v>131.13089672365007</v>
      </c>
      <c r="N54">
        <f>IFERROR(1/'p(on or before)'!N54,"--")</f>
        <v>215.18916385419499</v>
      </c>
      <c r="O54">
        <f>IFERROR(1/'p(on or before)'!O54,"--")</f>
        <v>356.76098217932321</v>
      </c>
      <c r="P54">
        <f>IFERROR(1/'p(on or before)'!P54,"--")</f>
        <v>597.81569986805493</v>
      </c>
      <c r="Q54">
        <f>IFERROR(1/'p(on or before)'!Q54,"--")</f>
        <v>1012.9654914430932</v>
      </c>
      <c r="R54">
        <f>IFERROR(1/'p(on or before)'!R54,"--")</f>
        <v>1736.512271045302</v>
      </c>
      <c r="S54">
        <f>IFERROR(1/'p(on or before)'!S54,"--")</f>
        <v>3013.3595291668494</v>
      </c>
      <c r="T54">
        <f>IFERROR(1/'p(on or before)'!T54,"--")</f>
        <v>5296.2076573235481</v>
      </c>
      <c r="U54">
        <f>IFERROR(1/'p(on or before)'!U54,"--")</f>
        <v>9433.8698896075803</v>
      </c>
      <c r="V54">
        <f>IFERROR(1/'p(on or before)'!V54,"--")</f>
        <v>17041.829478000778</v>
      </c>
      <c r="W54">
        <f>IFERROR(1/'p(on or before)'!W54,"--")</f>
        <v>31243.354043001433</v>
      </c>
      <c r="X54">
        <f>IFERROR(1/'p(on or before)'!X54,"--")</f>
        <v>58177.279942140623</v>
      </c>
      <c r="Y54">
        <f>IFERROR(1/'p(on or before)'!Y54,"--")</f>
        <v>110121.27989048041</v>
      </c>
      <c r="Z54">
        <f>IFERROR(1/'p(on or before)'!Z54,"--")</f>
        <v>212085.42793722148</v>
      </c>
      <c r="AA54">
        <f>IFERROR(1/'p(on or before)'!AA54,"--")</f>
        <v>416013.72403070389</v>
      </c>
    </row>
    <row r="55" spans="2:27" x14ac:dyDescent="0.25">
      <c r="B55">
        <v>51</v>
      </c>
      <c r="C55">
        <f>IFERROR(1/'p(on or before)'!C55,"--")</f>
        <v>1.4705882352941186</v>
      </c>
      <c r="D55">
        <f>IFERROR(1/'p(on or before)'!D55,"--")</f>
        <v>2.1764705882352953</v>
      </c>
      <c r="E55">
        <f>IFERROR(1/'p(on or before)'!E55,"--")</f>
        <v>3.2424969987995196</v>
      </c>
      <c r="F55">
        <f>IFERROR(1/'p(on or before)'!F55,"--")</f>
        <v>4.8637454981992834</v>
      </c>
      <c r="G55">
        <f>IFERROR(1/'p(on or before)'!G55,"--")</f>
        <v>7.3473602206840241</v>
      </c>
      <c r="H55">
        <f>IFERROR(1/'p(on or before)'!H55,"--")</f>
        <v>11.180765553214805</v>
      </c>
      <c r="I55">
        <f>IFERROR(1/'p(on or before)'!I55,"--")</f>
        <v>17.143840514929398</v>
      </c>
      <c r="J55">
        <f>IFERROR(1/'p(on or before)'!J55,"--")</f>
        <v>26.495026250345404</v>
      </c>
      <c r="K55">
        <f>IFERROR(1/'p(on or before)'!K55,"--")</f>
        <v>41.282947878445178</v>
      </c>
      <c r="L55">
        <f>IFERROR(1/'p(on or before)'!L55,"--")</f>
        <v>64.873203808985281</v>
      </c>
      <c r="M55">
        <f>IFERROR(1/'p(on or before)'!M55,"--")</f>
        <v>102.84776213619614</v>
      </c>
      <c r="N55">
        <f>IFERROR(1/'p(on or before)'!N55,"--")</f>
        <v>164.55641941791399</v>
      </c>
      <c r="O55">
        <f>IFERROR(1/'p(on or before)'!O55,"--")</f>
        <v>265.82190829047636</v>
      </c>
      <c r="P55">
        <f>IFERROR(1/'p(on or before)'!P55,"--")</f>
        <v>433.70942931604037</v>
      </c>
      <c r="Q55">
        <f>IFERROR(1/'p(on or before)'!Q55,"--")</f>
        <v>715.03446454806635</v>
      </c>
      <c r="R55">
        <f>IFERROR(1/'p(on or before)'!R55,"--")</f>
        <v>1191.7241075801105</v>
      </c>
      <c r="S55">
        <f>IFERROR(1/'p(on or before)'!S55,"--")</f>
        <v>2008.9063527779001</v>
      </c>
      <c r="T55">
        <f>IFERROR(1/'p(on or before)'!T55,"--")</f>
        <v>3426.9578959152427</v>
      </c>
      <c r="U55">
        <f>IFERROR(1/'p(on or before)'!U55,"--")</f>
        <v>5919.2909111263243</v>
      </c>
      <c r="V55">
        <f>IFERROR(1/'p(on or before)'!V55,"--")</f>
        <v>10358.759094471077</v>
      </c>
      <c r="W55">
        <f>IFERROR(1/'p(on or before)'!W55,"--")</f>
        <v>18378.443554706737</v>
      </c>
      <c r="X55">
        <f>IFERROR(1/'p(on or before)'!X55,"--")</f>
        <v>33081.19839847213</v>
      </c>
      <c r="Y55">
        <f>IFERROR(1/'p(on or before)'!Y55,"--")</f>
        <v>60458.741900655994</v>
      </c>
      <c r="Z55">
        <f>IFERROR(1/'p(on or before)'!Z55,"--")</f>
        <v>112280.52067264677</v>
      </c>
      <c r="AA55">
        <f>IFERROR(1/'p(on or before)'!AA55,"--")</f>
        <v>212085.42793722166</v>
      </c>
    </row>
    <row r="56" spans="2:27" x14ac:dyDescent="0.25">
      <c r="B56">
        <v>52</v>
      </c>
      <c r="C56">
        <f>IFERROR(1/'p(on or before)'!C56,"--")</f>
        <v>1.4423076923076921</v>
      </c>
      <c r="D56">
        <f>IFERROR(1/'p(on or before)'!D56,"--")</f>
        <v>2.0927601809954761</v>
      </c>
      <c r="E56">
        <f>IFERROR(1/'p(on or before)'!E56,"--")</f>
        <v>3.0554298642533948</v>
      </c>
      <c r="F56">
        <f>IFERROR(1/'p(on or before)'!F56,"--")</f>
        <v>4.4896112291070258</v>
      </c>
      <c r="G56">
        <f>IFERROR(1/'p(on or before)'!G56,"--")</f>
        <v>6.6408832763874814</v>
      </c>
      <c r="H56">
        <f>IFERROR(1/'p(on or before)'!H56,"--")</f>
        <v>9.8906772201515682</v>
      </c>
      <c r="I56">
        <f>IFERROR(1/'p(on or before)'!I56,"--")</f>
        <v>14.836015830227334</v>
      </c>
      <c r="J56">
        <f>IFERROR(1/'p(on or before)'!J56,"--")</f>
        <v>22.418868365676897</v>
      </c>
      <c r="K56">
        <f>IFERROR(1/'p(on or before)'!K56,"--")</f>
        <v>34.137822284098874</v>
      </c>
      <c r="L56">
        <f>IFERROR(1/'p(on or before)'!L56,"--")</f>
        <v>52.397587691872715</v>
      </c>
      <c r="M56">
        <f>IFERROR(1/'p(on or before)'!M56,"--")</f>
        <v>81.09150476123159</v>
      </c>
      <c r="N56">
        <f>IFERROR(1/'p(on or before)'!N56,"--")</f>
        <v>126.58186109070292</v>
      </c>
      <c r="O56">
        <f>IFERROR(1/'p(on or before)'!O56,"--")</f>
        <v>199.36643121785724</v>
      </c>
      <c r="P56">
        <f>IFERROR(1/'p(on or before)'!P56,"--")</f>
        <v>316.94150603864477</v>
      </c>
      <c r="Q56">
        <f>IFERROR(1/'p(on or before)'!Q56,"--")</f>
        <v>508.77452285150872</v>
      </c>
      <c r="R56">
        <f>IFERROR(1/'p(on or before)'!R56,"--")</f>
        <v>825.03976678623019</v>
      </c>
      <c r="S56">
        <f>IFERROR(1/'p(on or before)'!S56,"--")</f>
        <v>1352.1485066774328</v>
      </c>
      <c r="T56">
        <f>IFERROR(1/'p(on or before)'!T56,"--")</f>
        <v>2240.7032396368877</v>
      </c>
      <c r="U56">
        <f>IFERROR(1/'p(on or before)'!U56,"--")</f>
        <v>3756.4730782147849</v>
      </c>
      <c r="V56">
        <f>IFERROR(1/'p(on or before)'!V56,"--")</f>
        <v>6374.6209812129628</v>
      </c>
      <c r="W56">
        <f>IFERROR(1/'p(on or before)'!W56,"--")</f>
        <v>10956.37981145979</v>
      </c>
      <c r="X56">
        <f>IFERROR(1/'p(on or before)'!X56,"--")</f>
        <v>19085.306768349303</v>
      </c>
      <c r="Y56">
        <f>IFERROR(1/'p(on or before)'!Y56,"--")</f>
        <v>33717.375290750431</v>
      </c>
      <c r="Z56">
        <f>IFERROR(1/'p(on or before)'!Z56,"--")</f>
        <v>60458.741900655979</v>
      </c>
      <c r="AA56">
        <f>IFERROR(1/'p(on or before)'!AA56,"--")</f>
        <v>110121.27989048047</v>
      </c>
    </row>
    <row r="57" spans="2:27" x14ac:dyDescent="0.25">
      <c r="B57">
        <v>53</v>
      </c>
      <c r="C57">
        <f>IFERROR(1/'p(on or before)'!C57,"--")</f>
        <v>1.4150943396226405</v>
      </c>
      <c r="D57">
        <f>IFERROR(1/'p(on or before)'!D57,"--")</f>
        <v>2.0137880986937571</v>
      </c>
      <c r="E57">
        <f>IFERROR(1/'p(on or before)'!E57,"--")</f>
        <v>2.882481004012635</v>
      </c>
      <c r="F57">
        <f>IFERROR(1/'p(on or before)'!F57,"--")</f>
        <v>4.1507726457781935</v>
      </c>
      <c r="G57">
        <f>IFERROR(1/'p(on or before)'!G57,"--")</f>
        <v>6.0143848540867664</v>
      </c>
      <c r="H57">
        <f>IFERROR(1/'p(on or before)'!H57,"--")</f>
        <v>8.7709779122098759</v>
      </c>
      <c r="I57">
        <f>IFERROR(1/'p(on or before)'!I57,"--")</f>
        <v>12.876542041329389</v>
      </c>
      <c r="J57">
        <f>IFERROR(1/'p(on or before)'!J57,"--")</f>
        <v>19.034888235008641</v>
      </c>
      <c r="K57">
        <f>IFERROR(1/'p(on or before)'!K57,"--")</f>
        <v>28.34083359434624</v>
      </c>
      <c r="L57">
        <f>IFERROR(1/'p(on or before)'!L57,"--")</f>
        <v>42.511250391519333</v>
      </c>
      <c r="M57">
        <f>IFERROR(1/'p(on or before)'!M57,"--")</f>
        <v>64.261192452296683</v>
      </c>
      <c r="N57">
        <f>IFERROR(1/'p(on or before)'!N57,"--")</f>
        <v>97.921817070166355</v>
      </c>
      <c r="O57">
        <f>IFERROR(1/'p(on or before)'!O57,"--")</f>
        <v>150.46523110781655</v>
      </c>
      <c r="P57">
        <f>IFERROR(1/'p(on or before)'!P57,"--")</f>
        <v>233.22110821711584</v>
      </c>
      <c r="Q57">
        <f>IFERROR(1/'p(on or before)'!Q57,"--")</f>
        <v>364.78173336523241</v>
      </c>
      <c r="R57">
        <f>IFERROR(1/'p(on or before)'!R57,"--")</f>
        <v>575.97115794510387</v>
      </c>
      <c r="S57">
        <f>IFERROR(1/'p(on or before)'!S57,"--")</f>
        <v>918.44049510165189</v>
      </c>
      <c r="T57">
        <f>IFERROR(1/'p(on or before)'!T57,"--")</f>
        <v>1479.709686552661</v>
      </c>
      <c r="U57">
        <f>IFERROR(1/'p(on or before)'!U57,"--")</f>
        <v>2409.8129181000477</v>
      </c>
      <c r="V57">
        <f>IFERROR(1/'p(on or before)'!V57,"--")</f>
        <v>3969.1036298118438</v>
      </c>
      <c r="W57">
        <f>IFERROR(1/'p(on or before)'!W57,"--")</f>
        <v>6615.1727163530704</v>
      </c>
      <c r="X57">
        <f>IFERROR(1/'p(on or before)'!X57,"--")</f>
        <v>11163.103958845815</v>
      </c>
      <c r="Y57">
        <f>IFERROR(1/'p(on or before)'!Y57,"--")</f>
        <v>19085.306768349288</v>
      </c>
      <c r="Z57">
        <f>IFERROR(1/'p(on or before)'!Z57,"--")</f>
        <v>33081.198398472101</v>
      </c>
      <c r="AA57">
        <f>IFERROR(1/'p(on or before)'!AA57,"--")</f>
        <v>58177.279942140623</v>
      </c>
    </row>
    <row r="58" spans="2:27" x14ac:dyDescent="0.25">
      <c r="B58">
        <v>54</v>
      </c>
      <c r="C58">
        <f>IFERROR(1/'p(on or before)'!C58,"--")</f>
        <v>1.3888888888888895</v>
      </c>
      <c r="D58">
        <f>IFERROR(1/'p(on or before)'!D58,"--")</f>
        <v>1.9392033542976936</v>
      </c>
      <c r="E58">
        <f>IFERROR(1/'p(on or before)'!E58,"--")</f>
        <v>2.722343170456377</v>
      </c>
      <c r="F58">
        <f>IFERROR(1/'p(on or before)'!F58,"--")</f>
        <v>3.8433080053501816</v>
      </c>
      <c r="G58">
        <f>IFERROR(1/'p(on or before)'!G58,"--")</f>
        <v>5.4574973675972576</v>
      </c>
      <c r="H58">
        <f>IFERROR(1/'p(on or before)'!H58,"--")</f>
        <v>7.7964248108532193</v>
      </c>
      <c r="I58">
        <f>IFERROR(1/'p(on or before)'!I58,"--")</f>
        <v>11.207360665601515</v>
      </c>
      <c r="J58">
        <f>IFERROR(1/'p(on or before)'!J58,"--")</f>
        <v>16.214904792785166</v>
      </c>
      <c r="K58">
        <f>IFERROR(1/'p(on or before)'!K58,"--")</f>
        <v>23.61736132862185</v>
      </c>
      <c r="L58">
        <f>IFERROR(1/'p(on or before)'!L58,"--")</f>
        <v>34.638796615312089</v>
      </c>
      <c r="M58">
        <f>IFERROR(1/'p(on or before)'!M58,"--")</f>
        <v>51.170949545347376</v>
      </c>
      <c r="N58">
        <f>IFERROR(1/'p(on or before)'!N58,"--")</f>
        <v>76.161413276796111</v>
      </c>
      <c r="O58">
        <f>IFERROR(1/'p(on or before)'!O58,"--")</f>
        <v>114.24211991519417</v>
      </c>
      <c r="P58">
        <f>IFERROR(1/'p(on or before)'!P58,"--")</f>
        <v>172.75637645712283</v>
      </c>
      <c r="Q58">
        <f>IFERROR(1/'p(on or before)'!Q58,"--")</f>
        <v>263.45347409711246</v>
      </c>
      <c r="R58">
        <f>IFERROR(1/'p(on or before)'!R58,"--")</f>
        <v>405.31303707248065</v>
      </c>
      <c r="S58">
        <f>IFERROR(1/'p(on or before)'!S58,"--")</f>
        <v>629.30182071779893</v>
      </c>
      <c r="T58">
        <f>IFERROR(1/'p(on or before)'!T58,"--")</f>
        <v>986.4731243684414</v>
      </c>
      <c r="U58">
        <f>IFERROR(1/'p(on or before)'!U58,"--")</f>
        <v>1561.915780250032</v>
      </c>
      <c r="V58">
        <f>IFERROR(1/'p(on or before)'!V58,"--")</f>
        <v>2499.0652484000507</v>
      </c>
      <c r="W58">
        <f>IFERROR(1/'p(on or before)'!W58,"--")</f>
        <v>4042.6055488824368</v>
      </c>
      <c r="X58">
        <f>IFERROR(1/'p(on or before)'!X58,"--")</f>
        <v>6615.172716353075</v>
      </c>
      <c r="Y58">
        <f>IFERROR(1/'p(on or before)'!Y58,"--")</f>
        <v>10956.379811459788</v>
      </c>
      <c r="Z58">
        <f>IFERROR(1/'p(on or before)'!Z58,"--")</f>
        <v>18378.443554706733</v>
      </c>
      <c r="AA58">
        <f>IFERROR(1/'p(on or before)'!AA58,"--")</f>
        <v>31243.354043001451</v>
      </c>
    </row>
    <row r="59" spans="2:27" x14ac:dyDescent="0.25">
      <c r="B59">
        <v>55</v>
      </c>
      <c r="C59">
        <f>IFERROR(1/'p(on or before)'!C59,"--")</f>
        <v>1.3636363636363638</v>
      </c>
      <c r="D59">
        <f>IFERROR(1/'p(on or before)'!D59,"--")</f>
        <v>1.8686868686868698</v>
      </c>
      <c r="E59">
        <f>IFERROR(1/'p(on or before)'!E59,"--")</f>
        <v>2.5738517247951211</v>
      </c>
      <c r="F59">
        <f>IFERROR(1/'p(on or before)'!F59,"--")</f>
        <v>3.5637946958701678</v>
      </c>
      <c r="G59">
        <f>IFERROR(1/'p(on or before)'!G59,"--")</f>
        <v>4.9613612432702352</v>
      </c>
      <c r="H59">
        <f>IFERROR(1/'p(on or before)'!H59,"--")</f>
        <v>6.9459057405783291</v>
      </c>
      <c r="I59">
        <f>IFERROR(1/'p(on or before)'!I59,"--")</f>
        <v>9.780969308161314</v>
      </c>
      <c r="J59">
        <f>IFERROR(1/'p(on or before)'!J59,"--")</f>
        <v>13.856373186561875</v>
      </c>
      <c r="K59">
        <f>IFERROR(1/'p(on or before)'!K59,"--")</f>
        <v>19.752702202120112</v>
      </c>
      <c r="L59">
        <f>IFERROR(1/'p(on or before)'!L59,"--")</f>
        <v>28.340833594346222</v>
      </c>
      <c r="M59">
        <f>IFERROR(1/'p(on or before)'!M59,"--")</f>
        <v>40.936759636277934</v>
      </c>
      <c r="N59">
        <f>IFERROR(1/'p(on or before)'!N59,"--")</f>
        <v>59.544377652767871</v>
      </c>
      <c r="O59">
        <f>IFERROR(1/'p(on or before)'!O59,"--")</f>
        <v>87.239437026148295</v>
      </c>
      <c r="P59">
        <f>IFERROR(1/'p(on or before)'!P59,"--")</f>
        <v>128.78202608621891</v>
      </c>
      <c r="Q59">
        <f>IFERROR(1/'p(on or before)'!Q59,"--")</f>
        <v>191.60252661608172</v>
      </c>
      <c r="R59">
        <f>IFERROR(1/'p(on or before)'!R59,"--")</f>
        <v>287.40378992412275</v>
      </c>
      <c r="S59">
        <f>IFERROR(1/'p(on or before)'!S59,"--")</f>
        <v>434.7903488595702</v>
      </c>
      <c r="T59">
        <f>IFERROR(1/'p(on or before)'!T59,"--")</f>
        <v>663.62737457513356</v>
      </c>
      <c r="U59">
        <f>IFERROR(1/'p(on or before)'!U59,"--")</f>
        <v>1022.3448743454758</v>
      </c>
      <c r="V59">
        <f>IFERROR(1/'p(on or before)'!V59,"--")</f>
        <v>1590.3142489818508</v>
      </c>
      <c r="W59">
        <f>IFERROR(1/'p(on or before)'!W59,"--")</f>
        <v>2499.0652484000511</v>
      </c>
      <c r="X59">
        <f>IFERROR(1/'p(on or before)'!X59,"--")</f>
        <v>3969.1036298118474</v>
      </c>
      <c r="Y59">
        <f>IFERROR(1/'p(on or before)'!Y59,"--")</f>
        <v>6374.6209812129646</v>
      </c>
      <c r="Z59">
        <f>IFERROR(1/'p(on or before)'!Z59,"--")</f>
        <v>10358.759094471076</v>
      </c>
      <c r="AA59">
        <f>IFERROR(1/'p(on or before)'!AA59,"--")</f>
        <v>17041.829478000793</v>
      </c>
    </row>
    <row r="60" spans="2:27" x14ac:dyDescent="0.25">
      <c r="B60">
        <v>56</v>
      </c>
      <c r="C60">
        <f>IFERROR(1/'p(on or before)'!C60,"--")</f>
        <v>1.3392857142857142</v>
      </c>
      <c r="D60">
        <f>IFERROR(1/'p(on or before)'!D60,"--")</f>
        <v>1.801948051948052</v>
      </c>
      <c r="E60">
        <f>IFERROR(1/'p(on or before)'!E60,"--")</f>
        <v>2.435966810966812</v>
      </c>
      <c r="F60">
        <f>IFERROR(1/'p(on or before)'!F60,"--")</f>
        <v>3.3092379318794407</v>
      </c>
      <c r="G60">
        <f>IFERROR(1/'p(on or before)'!G60,"--")</f>
        <v>4.5183825608353905</v>
      </c>
      <c r="H60">
        <f>IFERROR(1/'p(on or before)'!H60,"--")</f>
        <v>6.2017015540877933</v>
      </c>
      <c r="I60">
        <f>IFERROR(1/'p(on or before)'!I60,"--")</f>
        <v>8.5583481446411529</v>
      </c>
      <c r="J60">
        <f>IFERROR(1/'p(on or before)'!J60,"--")</f>
        <v>11.876891302767307</v>
      </c>
      <c r="K60">
        <f>IFERROR(1/'p(on or before)'!K60,"--")</f>
        <v>16.578160776779384</v>
      </c>
      <c r="L60">
        <f>IFERROR(1/'p(on or before)'!L60,"--")</f>
        <v>23.279970452498699</v>
      </c>
      <c r="M60">
        <f>IFERROR(1/'p(on or before)'!M60,"--")</f>
        <v>32.895610422009007</v>
      </c>
      <c r="N60">
        <f>IFERROR(1/'p(on or before)'!N60,"--")</f>
        <v>46.784868155746196</v>
      </c>
      <c r="O60">
        <f>IFERROR(1/'p(on or before)'!O60,"--")</f>
        <v>66.987424859363841</v>
      </c>
      <c r="P60">
        <f>IFERROR(1/'p(on or before)'!P60,"--")</f>
        <v>96.586519564664144</v>
      </c>
      <c r="Q60">
        <f>IFERROR(1/'p(on or before)'!Q60,"--")</f>
        <v>140.28042127248841</v>
      </c>
      <c r="R60">
        <f>IFERROR(1/'p(on or before)'!R60,"--")</f>
        <v>205.28842137437326</v>
      </c>
      <c r="S60">
        <f>IFERROR(1/'p(on or before)'!S60,"--")</f>
        <v>302.80042152720074</v>
      </c>
      <c r="T60">
        <f>IFERROR(1/'p(on or before)'!T60,"--")</f>
        <v>450.31857560455478</v>
      </c>
      <c r="U60">
        <f>IFERROR(1/'p(on or before)'!U60,"--")</f>
        <v>675.47786340683217</v>
      </c>
      <c r="V60">
        <f>IFERROR(1/'p(on or before)'!V60,"--")</f>
        <v>1022.3448743454755</v>
      </c>
      <c r="W60">
        <f>IFERROR(1/'p(on or before)'!W60,"--")</f>
        <v>1561.915780250032</v>
      </c>
      <c r="X60">
        <f>IFERROR(1/'p(on or before)'!X60,"--")</f>
        <v>2409.812918100049</v>
      </c>
      <c r="Y60">
        <f>IFERROR(1/'p(on or before)'!Y60,"--")</f>
        <v>3756.473078214784</v>
      </c>
      <c r="Z60">
        <f>IFERROR(1/'p(on or before)'!Z60,"--")</f>
        <v>5919.2909111263234</v>
      </c>
      <c r="AA60">
        <f>IFERROR(1/'p(on or before)'!AA60,"--")</f>
        <v>9433.8698896075839</v>
      </c>
    </row>
    <row r="61" spans="2:27" x14ac:dyDescent="0.25">
      <c r="B61">
        <v>57</v>
      </c>
      <c r="C61">
        <f>IFERROR(1/'p(on or before)'!C61,"--")</f>
        <v>1.3157894736842106</v>
      </c>
      <c r="D61">
        <f>IFERROR(1/'p(on or before)'!D61,"--")</f>
        <v>1.7387218045112782</v>
      </c>
      <c r="E61">
        <f>IFERROR(1/'p(on or before)'!E61,"--")</f>
        <v>2.3077580314422419</v>
      </c>
      <c r="F61">
        <f>IFERROR(1/'p(on or before)'!F61,"--")</f>
        <v>3.0770107085896572</v>
      </c>
      <c r="G61">
        <f>IFERROR(1/'p(on or before)'!G61,"--")</f>
        <v>4.1220332133936894</v>
      </c>
      <c r="H61">
        <f>IFERROR(1/'p(on or before)'!H61,"--")</f>
        <v>5.5488908641838135</v>
      </c>
      <c r="I61">
        <f>IFERROR(1/'p(on or before)'!I61,"--")</f>
        <v>7.5073229338957503</v>
      </c>
      <c r="J61">
        <f>IFERROR(1/'p(on or before)'!J61,"--")</f>
        <v>10.209959190098219</v>
      </c>
      <c r="K61">
        <f>IFERROR(1/'p(on or before)'!K61,"--")</f>
        <v>13.96055644360368</v>
      </c>
      <c r="L61">
        <f>IFERROR(1/'p(on or before)'!L61,"--")</f>
        <v>19.195765109955079</v>
      </c>
      <c r="M61">
        <f>IFERROR(1/'p(on or before)'!M61,"--")</f>
        <v>26.547334726533609</v>
      </c>
      <c r="N61">
        <f>IFERROR(1/'p(on or before)'!N61,"--")</f>
        <v>36.935422228220638</v>
      </c>
      <c r="O61">
        <f>IFERROR(1/'p(on or before)'!O61,"--")</f>
        <v>51.709591119508957</v>
      </c>
      <c r="P61">
        <f>IFERROR(1/'p(on or before)'!P61,"--")</f>
        <v>72.863514759308046</v>
      </c>
      <c r="Q61">
        <f>IFERROR(1/'p(on or before)'!Q61,"--")</f>
        <v>103.36452093762306</v>
      </c>
      <c r="R61">
        <f>IFERROR(1/'p(on or before)'!R61,"--")</f>
        <v>147.66360133946151</v>
      </c>
      <c r="S61">
        <f>IFERROR(1/'p(on or before)'!S61,"--")</f>
        <v>212.49152387873727</v>
      </c>
      <c r="T61">
        <f>IFERROR(1/'p(on or before)'!T61,"--")</f>
        <v>308.11270962416921</v>
      </c>
      <c r="U61">
        <f>IFERROR(1/'p(on or before)'!U61,"--")</f>
        <v>450.31857560455478</v>
      </c>
      <c r="V61">
        <f>IFERROR(1/'p(on or before)'!V61,"--")</f>
        <v>663.62737457513344</v>
      </c>
      <c r="W61">
        <f>IFERROR(1/'p(on or before)'!W61,"--")</f>
        <v>986.47312436844152</v>
      </c>
      <c r="X61">
        <f>IFERROR(1/'p(on or before)'!X61,"--")</f>
        <v>1479.7096865526619</v>
      </c>
      <c r="Y61">
        <f>IFERROR(1/'p(on or before)'!Y61,"--")</f>
        <v>2240.7032396368882</v>
      </c>
      <c r="Z61">
        <f>IFERROR(1/'p(on or before)'!Z61,"--")</f>
        <v>3426.9578959152418</v>
      </c>
      <c r="AA61">
        <f>IFERROR(1/'p(on or before)'!AA61,"--")</f>
        <v>5296.2076573235527</v>
      </c>
    </row>
    <row r="62" spans="2:27" x14ac:dyDescent="0.25">
      <c r="B62">
        <v>58</v>
      </c>
      <c r="C62">
        <f>IFERROR(1/'p(on or before)'!C62,"--")</f>
        <v>1.2931034482758617</v>
      </c>
      <c r="D62">
        <f>IFERROR(1/'p(on or before)'!D62,"--")</f>
        <v>1.6787658802177854</v>
      </c>
      <c r="E62">
        <f>IFERROR(1/'p(on or before)'!E62,"--")</f>
        <v>2.1883912367124703</v>
      </c>
      <c r="F62">
        <f>IFERROR(1/'p(on or before)'!F62,"--")</f>
        <v>2.8648030735145062</v>
      </c>
      <c r="G62">
        <f>IFERROR(1/'p(on or before)'!G62,"--")</f>
        <v>3.7666855225838893</v>
      </c>
      <c r="H62">
        <f>IFERROR(1/'p(on or before)'!H62,"--")</f>
        <v>4.9748676713372095</v>
      </c>
      <c r="I62">
        <f>IFERROR(1/'p(on or before)'!I62,"--")</f>
        <v>6.6012667177359132</v>
      </c>
      <c r="J62">
        <f>IFERROR(1/'p(on or before)'!J62,"--")</f>
        <v>8.8016889569812218</v>
      </c>
      <c r="K62">
        <f>IFERROR(1/'p(on or before)'!K62,"--")</f>
        <v>11.794263202354834</v>
      </c>
      <c r="L62">
        <f>IFERROR(1/'p(on or before)'!L62,"--")</f>
        <v>15.886150435824872</v>
      </c>
      <c r="M62">
        <f>IFERROR(1/'p(on or before)'!M62,"--")</f>
        <v>21.5124953818462</v>
      </c>
      <c r="N62">
        <f>IFERROR(1/'p(on or before)'!N62,"--")</f>
        <v>29.29361073272673</v>
      </c>
      <c r="O62">
        <f>IFERROR(1/'p(on or before)'!O62,"--")</f>
        <v>40.119510351343095</v>
      </c>
      <c r="P62">
        <f>IFERROR(1/'p(on or before)'!P62,"--")</f>
        <v>55.275769817406108</v>
      </c>
      <c r="Q62">
        <f>IFERROR(1/'p(on or before)'!Q62,"--")</f>
        <v>76.632317246858449</v>
      </c>
      <c r="R62">
        <f>IFERROR(1/'p(on or before)'!R62,"--")</f>
        <v>106.92881476305828</v>
      </c>
      <c r="S62">
        <f>IFERROR(1/'p(on or before)'!S62,"--")</f>
        <v>150.20952550048665</v>
      </c>
      <c r="T62">
        <f>IFERROR(1/'p(on or before)'!T62,"--")</f>
        <v>212.49152387873715</v>
      </c>
      <c r="U62">
        <f>IFERROR(1/'p(on or before)'!U62,"--")</f>
        <v>302.80042152720068</v>
      </c>
      <c r="V62">
        <f>IFERROR(1/'p(on or before)'!V62,"--")</f>
        <v>434.79034885956997</v>
      </c>
      <c r="W62">
        <f>IFERROR(1/'p(on or before)'!W62,"--")</f>
        <v>629.30182071779871</v>
      </c>
      <c r="X62">
        <f>IFERROR(1/'p(on or before)'!X62,"--")</f>
        <v>918.44049510165212</v>
      </c>
      <c r="Y62">
        <f>IFERROR(1/'p(on or before)'!Y62,"--")</f>
        <v>1352.1485066774317</v>
      </c>
      <c r="Z62">
        <f>IFERROR(1/'p(on or before)'!Z62,"--")</f>
        <v>2008.9063527778992</v>
      </c>
      <c r="AA62">
        <f>IFERROR(1/'p(on or before)'!AA62,"--")</f>
        <v>3013.3595291668489</v>
      </c>
    </row>
    <row r="63" spans="2:27" x14ac:dyDescent="0.25">
      <c r="B63">
        <v>59</v>
      </c>
      <c r="C63">
        <f>IFERROR(1/'p(on or before)'!C63,"--")</f>
        <v>1.271186440677966</v>
      </c>
      <c r="D63">
        <f>IFERROR(1/'p(on or before)'!D63,"--")</f>
        <v>1.6218585622443011</v>
      </c>
      <c r="E63">
        <f>IFERROR(1/'p(on or before)'!E63,"--")</f>
        <v>2.0771171060321754</v>
      </c>
      <c r="F63">
        <f>IFERROR(1/'p(on or before)'!F63,"--")</f>
        <v>2.6705791363270825</v>
      </c>
      <c r="G63">
        <f>IFERROR(1/'p(on or before)'!G63,"--")</f>
        <v>3.4474748850767787</v>
      </c>
      <c r="H63">
        <f>IFERROR(1/'p(on or before)'!H63,"--")</f>
        <v>4.4689489250995305</v>
      </c>
      <c r="I63">
        <f>IFERROR(1/'p(on or before)'!I63,"--")</f>
        <v>5.8180655817333475</v>
      </c>
      <c r="J63">
        <f>IFERROR(1/'p(on or before)'!J63,"--")</f>
        <v>7.6082396068820701</v>
      </c>
      <c r="K63">
        <f>IFERROR(1/'p(on or before)'!K63,"--")</f>
        <v>9.9951383070803708</v>
      </c>
      <c r="L63">
        <f>IFERROR(1/'p(on or before)'!L63,"--")</f>
        <v>13.193582565346086</v>
      </c>
      <c r="M63">
        <f>IFERROR(1/'p(on or before)'!M63,"--")</f>
        <v>17.501691158112148</v>
      </c>
      <c r="N63">
        <f>IFERROR(1/'p(on or before)'!N63,"--")</f>
        <v>23.335588210816216</v>
      </c>
      <c r="O63">
        <f>IFERROR(1/'p(on or before)'!O63,"--")</f>
        <v>31.279618240030235</v>
      </c>
      <c r="P63">
        <f>IFERROR(1/'p(on or before)'!P63,"--")</f>
        <v>42.159485453953771</v>
      </c>
      <c r="Q63">
        <f>IFERROR(1/'p(on or before)'!Q63,"--")</f>
        <v>57.149524726470716</v>
      </c>
      <c r="R63">
        <f>IFERROR(1/'p(on or before)'!R63,"--")</f>
        <v>77.93117008155096</v>
      </c>
      <c r="S63">
        <f>IFERROR(1/'p(on or before)'!S63,"--")</f>
        <v>106.92881476305828</v>
      </c>
      <c r="T63">
        <f>IFERROR(1/'p(on or before)'!T63,"--")</f>
        <v>147.66360133946145</v>
      </c>
      <c r="U63">
        <f>IFERROR(1/'p(on or before)'!U63,"--")</f>
        <v>205.28842137437317</v>
      </c>
      <c r="V63">
        <f>IFERROR(1/'p(on or before)'!V63,"--")</f>
        <v>287.40378992412263</v>
      </c>
      <c r="W63">
        <f>IFERROR(1/'p(on or before)'!W63,"--")</f>
        <v>405.31303707248048</v>
      </c>
      <c r="X63">
        <f>IFERROR(1/'p(on or before)'!X63,"--")</f>
        <v>575.97115794510398</v>
      </c>
      <c r="Y63">
        <f>IFERROR(1/'p(on or before)'!Y63,"--")</f>
        <v>825.03976678622973</v>
      </c>
      <c r="Z63">
        <f>IFERROR(1/'p(on or before)'!Z63,"--")</f>
        <v>1191.7241075801094</v>
      </c>
      <c r="AA63">
        <f>IFERROR(1/'p(on or before)'!AA63,"--")</f>
        <v>1736.5122710453029</v>
      </c>
    </row>
    <row r="64" spans="2:27" x14ac:dyDescent="0.25">
      <c r="B64">
        <v>60</v>
      </c>
      <c r="C64">
        <f>IFERROR(1/'p(on or before)'!C64,"--")</f>
        <v>1.2500000000000004</v>
      </c>
      <c r="D64">
        <f>IFERROR(1/'p(on or before)'!D64,"--")</f>
        <v>1.567796610169492</v>
      </c>
      <c r="E64">
        <f>IFERROR(1/'p(on or before)'!E64,"--")</f>
        <v>1.9732612507305669</v>
      </c>
      <c r="F64">
        <f>IFERROR(1/'p(on or before)'!F64,"--")</f>
        <v>2.492540527238611</v>
      </c>
      <c r="G64">
        <f>IFERROR(1/'p(on or before)'!G64,"--")</f>
        <v>3.1601853113203817</v>
      </c>
      <c r="H64">
        <f>IFERROR(1/'p(on or before)'!H64,"--")</f>
        <v>4.0220540325895771</v>
      </c>
      <c r="I64">
        <f>IFERROR(1/'p(on or before)'!I64,"--")</f>
        <v>5.139291263864461</v>
      </c>
      <c r="J64">
        <f>IFERROR(1/'p(on or before)'!J64,"--")</f>
        <v>6.5938076592977959</v>
      </c>
      <c r="K64">
        <f>IFERROR(1/'p(on or before)'!K64,"--")</f>
        <v>8.495867561018315</v>
      </c>
      <c r="L64">
        <f>IFERROR(1/'p(on or before)'!L64,"--")</f>
        <v>10.994652137788412</v>
      </c>
      <c r="M64">
        <f>IFERROR(1/'p(on or before)'!M64,"--")</f>
        <v>14.293047779124933</v>
      </c>
      <c r="N64">
        <f>IFERROR(1/'p(on or before)'!N64,"--")</f>
        <v>18.668470568652964</v>
      </c>
      <c r="O64">
        <f>IFERROR(1/'p(on or before)'!O64,"--")</f>
        <v>24.502367621357035</v>
      </c>
      <c r="P64">
        <f>IFERROR(1/'p(on or before)'!P64,"--")</f>
        <v>32.322272181364589</v>
      </c>
      <c r="Q64">
        <f>IFERROR(1/'p(on or before)'!Q64,"--")</f>
        <v>42.862143544853012</v>
      </c>
      <c r="R64">
        <f>IFERROR(1/'p(on or before)'!R64,"--")</f>
        <v>57.149524726470737</v>
      </c>
      <c r="S64">
        <f>IFERROR(1/'p(on or before)'!S64,"--")</f>
        <v>76.632317246858477</v>
      </c>
      <c r="T64">
        <f>IFERROR(1/'p(on or before)'!T64,"--")</f>
        <v>103.36452093762306</v>
      </c>
      <c r="U64">
        <f>IFERROR(1/'p(on or before)'!U64,"--")</f>
        <v>140.28042127248841</v>
      </c>
      <c r="V64">
        <f>IFERROR(1/'p(on or before)'!V64,"--")</f>
        <v>191.60252661608172</v>
      </c>
      <c r="W64">
        <f>IFERROR(1/'p(on or before)'!W64,"--")</f>
        <v>263.45347409711252</v>
      </c>
      <c r="X64">
        <f>IFERROR(1/'p(on or before)'!X64,"--")</f>
        <v>364.78173336523258</v>
      </c>
      <c r="Y64">
        <f>IFERROR(1/'p(on or before)'!Y64,"--")</f>
        <v>508.77452285150872</v>
      </c>
      <c r="Z64">
        <f>IFERROR(1/'p(on or before)'!Z64,"--")</f>
        <v>715.03446454806613</v>
      </c>
      <c r="AA64">
        <f>IFERROR(1/'p(on or before)'!AA64,"--")</f>
        <v>1012.9654914430935</v>
      </c>
    </row>
    <row r="65" spans="2:27" x14ac:dyDescent="0.25">
      <c r="B65">
        <v>61</v>
      </c>
      <c r="C65">
        <f>IFERROR(1/'p(on or before)'!C65,"--")</f>
        <v>1.2295081967213113</v>
      </c>
      <c r="D65">
        <f>IFERROR(1/'p(on or before)'!D65,"--")</f>
        <v>1.5163934426229508</v>
      </c>
      <c r="E65">
        <f>IFERROR(1/'p(on or before)'!E65,"--")</f>
        <v>1.8762156154487353</v>
      </c>
      <c r="F65">
        <f>IFERROR(1/'p(on or before)'!F65,"--")</f>
        <v>2.3290952467639476</v>
      </c>
      <c r="G65">
        <f>IFERROR(1/'p(on or before)'!G65,"--")</f>
        <v>2.9011537284252684</v>
      </c>
      <c r="H65">
        <f>IFERROR(1/'p(on or before)'!H65,"--")</f>
        <v>3.6264421605315849</v>
      </c>
      <c r="I65">
        <f>IFERROR(1/'p(on or before)'!I65,"--")</f>
        <v>4.5495365286668967</v>
      </c>
      <c r="J65">
        <f>IFERROR(1/'p(on or before)'!J65,"--")</f>
        <v>5.7290459990620217</v>
      </c>
      <c r="K65">
        <f>IFERROR(1/'p(on or before)'!K65,"--")</f>
        <v>7.2423789044746281</v>
      </c>
      <c r="L65">
        <f>IFERROR(1/'p(on or before)'!L65,"--")</f>
        <v>9.1922501479870267</v>
      </c>
      <c r="M65">
        <f>IFERROR(1/'p(on or before)'!M65,"--")</f>
        <v>11.715612933708961</v>
      </c>
      <c r="N65">
        <f>IFERROR(1/'p(on or before)'!N65,"--")</f>
        <v>14.995984555147468</v>
      </c>
      <c r="O65">
        <f>IFERROR(1/'p(on or before)'!O65,"--")</f>
        <v>19.280551570903878</v>
      </c>
      <c r="P65">
        <f>IFERROR(1/'p(on or before)'!P65,"--")</f>
        <v>24.904045779084196</v>
      </c>
      <c r="Q65">
        <f>IFERROR(1/'p(on or before)'!Q65,"--")</f>
        <v>32.322272181364582</v>
      </c>
      <c r="R65">
        <f>IFERROR(1/'p(on or before)'!R65,"--")</f>
        <v>42.159485453953771</v>
      </c>
      <c r="S65">
        <f>IFERROR(1/'p(on or before)'!S65,"--")</f>
        <v>55.275769817406108</v>
      </c>
      <c r="T65">
        <f>IFERROR(1/'p(on or before)'!T65,"--")</f>
        <v>72.863514759308032</v>
      </c>
      <c r="U65">
        <f>IFERROR(1/'p(on or before)'!U65,"--")</f>
        <v>96.586519564664144</v>
      </c>
      <c r="V65">
        <f>IFERROR(1/'p(on or before)'!V65,"--")</f>
        <v>128.78202608621885</v>
      </c>
      <c r="W65">
        <f>IFERROR(1/'p(on or before)'!W65,"--")</f>
        <v>172.75637645712283</v>
      </c>
      <c r="X65">
        <f>IFERROR(1/'p(on or before)'!X65,"--")</f>
        <v>233.22110821711593</v>
      </c>
      <c r="Y65">
        <f>IFERROR(1/'p(on or before)'!Y65,"--")</f>
        <v>316.94150603864466</v>
      </c>
      <c r="Z65">
        <f>IFERROR(1/'p(on or before)'!Z65,"--")</f>
        <v>433.70942931604003</v>
      </c>
      <c r="AA65">
        <f>IFERROR(1/'p(on or before)'!AA65,"--")</f>
        <v>597.81569986805516</v>
      </c>
    </row>
    <row r="66" spans="2:27" x14ac:dyDescent="0.25">
      <c r="B66">
        <v>62</v>
      </c>
      <c r="C66">
        <f>IFERROR(1/'p(on or before)'!C66,"--")</f>
        <v>1.2096774193548385</v>
      </c>
      <c r="D66">
        <f>IFERROR(1/'p(on or before)'!D66,"--")</f>
        <v>1.4674775251189842</v>
      </c>
      <c r="E66">
        <f>IFERROR(1/'p(on or before)'!E66,"--")</f>
        <v>1.7854309888947644</v>
      </c>
      <c r="F66">
        <f>IFERROR(1/'p(on or before)'!F66,"--")</f>
        <v>2.1788310372953057</v>
      </c>
      <c r="G66">
        <f>IFERROR(1/'p(on or before)'!G66,"--")</f>
        <v>2.667189718068391</v>
      </c>
      <c r="H66">
        <f>IFERROR(1/'p(on or before)'!H66,"--")</f>
        <v>3.2754961449962705</v>
      </c>
      <c r="I66">
        <f>IFERROR(1/'p(on or before)'!I66,"--")</f>
        <v>4.0358791786561179</v>
      </c>
      <c r="J66">
        <f>IFERROR(1/'p(on or before)'!J66,"--")</f>
        <v>4.9898142572475637</v>
      </c>
      <c r="K66">
        <f>IFERROR(1/'p(on or before)'!K66,"--")</f>
        <v>6.1910658376960548</v>
      </c>
      <c r="L66">
        <f>IFERROR(1/'p(on or before)'!L66,"--")</f>
        <v>7.7096291563762165</v>
      </c>
      <c r="M66">
        <f>IFERROR(1/'p(on or before)'!M66,"--")</f>
        <v>9.6370364454702671</v>
      </c>
      <c r="N66">
        <f>IFERROR(1/'p(on or before)'!N66,"--")</f>
        <v>12.093535931570539</v>
      </c>
      <c r="O66">
        <f>IFERROR(1/'p(on or before)'!O66,"--")</f>
        <v>15.237855273778875</v>
      </c>
      <c r="P66">
        <f>IFERROR(1/'p(on or before)'!P66,"--")</f>
        <v>19.280551570903874</v>
      </c>
      <c r="Q66">
        <f>IFERROR(1/'p(on or before)'!Q66,"--")</f>
        <v>24.502367621357028</v>
      </c>
      <c r="R66">
        <f>IFERROR(1/'p(on or before)'!R66,"--")</f>
        <v>31.279618240030235</v>
      </c>
      <c r="S66">
        <f>IFERROR(1/'p(on or before)'!S66,"--")</f>
        <v>40.119510351343102</v>
      </c>
      <c r="T66">
        <f>IFERROR(1/'p(on or before)'!T66,"--")</f>
        <v>51.709591119508936</v>
      </c>
      <c r="U66">
        <f>IFERROR(1/'p(on or before)'!U66,"--")</f>
        <v>66.987424859363827</v>
      </c>
      <c r="V66">
        <f>IFERROR(1/'p(on or before)'!V66,"--")</f>
        <v>87.239437026148238</v>
      </c>
      <c r="W66">
        <f>IFERROR(1/'p(on or before)'!W66,"--")</f>
        <v>114.24211991519412</v>
      </c>
      <c r="X66">
        <f>IFERROR(1/'p(on or before)'!X66,"--")</f>
        <v>150.46523110781663</v>
      </c>
      <c r="Y66">
        <f>IFERROR(1/'p(on or before)'!Y66,"--")</f>
        <v>199.36643121785713</v>
      </c>
      <c r="Z66">
        <f>IFERROR(1/'p(on or before)'!Z66,"--")</f>
        <v>265.82190829047613</v>
      </c>
      <c r="AA66">
        <f>IFERROR(1/'p(on or before)'!AA66,"--")</f>
        <v>356.76098217932326</v>
      </c>
    </row>
    <row r="67" spans="2:27" x14ac:dyDescent="0.25">
      <c r="B67">
        <v>63</v>
      </c>
      <c r="C67">
        <f>IFERROR(1/'p(on or before)'!C67,"--")</f>
        <v>1.1904761904761909</v>
      </c>
      <c r="D67">
        <f>IFERROR(1/'p(on or before)'!D67,"--")</f>
        <v>1.4208909370199696</v>
      </c>
      <c r="E67">
        <f>IFERROR(1/'p(on or before)'!E67,"--")</f>
        <v>1.7004104656140617</v>
      </c>
      <c r="F67">
        <f>IFERROR(1/'p(on or before)'!F67,"--")</f>
        <v>2.0404925587368745</v>
      </c>
      <c r="G67">
        <f>IFERROR(1/'p(on or before)'!G67,"--")</f>
        <v>2.4555079944121712</v>
      </c>
      <c r="H67">
        <f>IFERROR(1/'p(on or before)'!H67,"--")</f>
        <v>2.9635441311871022</v>
      </c>
      <c r="I67">
        <f>IFERROR(1/'p(on or before)'!I67,"--")</f>
        <v>3.5874481588054405</v>
      </c>
      <c r="J67">
        <f>IFERROR(1/'p(on or before)'!J67,"--")</f>
        <v>4.3561870499780344</v>
      </c>
      <c r="K67">
        <f>IFERROR(1/'p(on or before)'!K67,"--")</f>
        <v>5.3066278608823314</v>
      </c>
      <c r="L67">
        <f>IFERROR(1/'p(on or before)'!L67,"--")</f>
        <v>6.4858784966339655</v>
      </c>
      <c r="M67">
        <f>IFERROR(1/'p(on or before)'!M67,"--")</f>
        <v>7.9543792883246702</v>
      </c>
      <c r="N67">
        <f>IFERROR(1/'p(on or before)'!N67,"--")</f>
        <v>9.7900052779380538</v>
      </c>
      <c r="O67">
        <f>IFERROR(1/'p(on or before)'!O67,"--")</f>
        <v>12.093535931570544</v>
      </c>
      <c r="P67">
        <f>IFERROR(1/'p(on or before)'!P67,"--")</f>
        <v>14.995984555147469</v>
      </c>
      <c r="Q67">
        <f>IFERROR(1/'p(on or before)'!Q67,"--")</f>
        <v>18.668470568652964</v>
      </c>
      <c r="R67">
        <f>IFERROR(1/'p(on or before)'!R67,"--")</f>
        <v>23.335588210816226</v>
      </c>
      <c r="S67">
        <f>IFERROR(1/'p(on or before)'!S67,"--")</f>
        <v>29.293610732726744</v>
      </c>
      <c r="T67">
        <f>IFERROR(1/'p(on or before)'!T67,"--")</f>
        <v>36.935422228220652</v>
      </c>
      <c r="U67">
        <f>IFERROR(1/'p(on or before)'!U67,"--")</f>
        <v>46.784868155746196</v>
      </c>
      <c r="V67">
        <f>IFERROR(1/'p(on or before)'!V67,"--")</f>
        <v>59.544377652767871</v>
      </c>
      <c r="W67">
        <f>IFERROR(1/'p(on or before)'!W67,"--")</f>
        <v>76.161413276796139</v>
      </c>
      <c r="X67">
        <f>IFERROR(1/'p(on or before)'!X67,"--")</f>
        <v>97.921817070166441</v>
      </c>
      <c r="Y67">
        <f>IFERROR(1/'p(on or before)'!Y67,"--")</f>
        <v>126.58186109070294</v>
      </c>
      <c r="Z67">
        <f>IFERROR(1/'p(on or before)'!Z67,"--")</f>
        <v>164.55641941791387</v>
      </c>
      <c r="AA67">
        <f>IFERROR(1/'p(on or before)'!AA67,"--")</f>
        <v>215.18916385419502</v>
      </c>
    </row>
    <row r="68" spans="2:27" x14ac:dyDescent="0.25">
      <c r="B68">
        <v>64</v>
      </c>
      <c r="C68">
        <f>IFERROR(1/'p(on or before)'!C68,"--")</f>
        <v>1.1718749999999998</v>
      </c>
      <c r="D68">
        <f>IFERROR(1/'p(on or before)'!D68,"--")</f>
        <v>1.3764880952380953</v>
      </c>
      <c r="E68">
        <f>IFERROR(1/'p(on or before)'!E68,"--")</f>
        <v>1.6207037250384024</v>
      </c>
      <c r="F68">
        <f>IFERROR(1/'p(on or before)'!F68,"--")</f>
        <v>1.9129617738158191</v>
      </c>
      <c r="G68">
        <f>IFERROR(1/'p(on or before)'!G68,"--")</f>
        <v>2.2636714323487195</v>
      </c>
      <c r="H68">
        <f>IFERROR(1/'p(on or before)'!H68,"--")</f>
        <v>2.6857118688883115</v>
      </c>
      <c r="I68">
        <f>IFERROR(1/'p(on or before)'!I68,"--")</f>
        <v>3.1950710164360938</v>
      </c>
      <c r="J68">
        <f>IFERROR(1/'p(on or before)'!J68,"--")</f>
        <v>3.8116636687307794</v>
      </c>
      <c r="K68">
        <f>IFERROR(1/'p(on or before)'!K68,"--")</f>
        <v>4.5603833179457531</v>
      </c>
      <c r="L68">
        <f>IFERROR(1/'p(on or before)'!L68,"--")</f>
        <v>5.4724599815349038</v>
      </c>
      <c r="M68">
        <f>IFERROR(1/'p(on or before)'!M68,"--")</f>
        <v>6.5872203481438687</v>
      </c>
      <c r="N68">
        <f>IFERROR(1/'p(on or before)'!N68,"--")</f>
        <v>7.9543792883246685</v>
      </c>
      <c r="O68">
        <f>IFERROR(1/'p(on or before)'!O68,"--")</f>
        <v>9.6370364454702688</v>
      </c>
      <c r="P68">
        <f>IFERROR(1/'p(on or before)'!P68,"--")</f>
        <v>11.715612933708961</v>
      </c>
      <c r="Q68">
        <f>IFERROR(1/'p(on or before)'!Q68,"--")</f>
        <v>14.29304777912493</v>
      </c>
      <c r="R68">
        <f>IFERROR(1/'p(on or before)'!R68,"--")</f>
        <v>17.501691158112152</v>
      </c>
      <c r="S68">
        <f>IFERROR(1/'p(on or before)'!S68,"--")</f>
        <v>21.512495381846204</v>
      </c>
      <c r="T68">
        <f>IFERROR(1/'p(on or before)'!T68,"--")</f>
        <v>26.547334726533599</v>
      </c>
      <c r="U68">
        <f>IFERROR(1/'p(on or before)'!U68,"--")</f>
        <v>32.895610422009014</v>
      </c>
      <c r="V68">
        <f>IFERROR(1/'p(on or before)'!V68,"--")</f>
        <v>40.936759636277905</v>
      </c>
      <c r="W68">
        <f>IFERROR(1/'p(on or before)'!W68,"--")</f>
        <v>51.170949545347376</v>
      </c>
      <c r="X68">
        <f>IFERROR(1/'p(on or before)'!X68,"--")</f>
        <v>64.261192452296726</v>
      </c>
      <c r="Y68">
        <f>IFERROR(1/'p(on or before)'!Y68,"--")</f>
        <v>81.091504761231562</v>
      </c>
      <c r="Z68">
        <f>IFERROR(1/'p(on or before)'!Z68,"--")</f>
        <v>102.84776213619611</v>
      </c>
      <c r="AA68">
        <f>IFERROR(1/'p(on or before)'!AA68,"--")</f>
        <v>131.1308967236501</v>
      </c>
    </row>
    <row r="69" spans="2:27" x14ac:dyDescent="0.25">
      <c r="B69">
        <v>65</v>
      </c>
      <c r="C69">
        <f>IFERROR(1/'p(on or before)'!C69,"--")</f>
        <v>1.1538461538461537</v>
      </c>
      <c r="D69">
        <f>IFERROR(1/'p(on or before)'!D69,"--")</f>
        <v>1.3341346153846152</v>
      </c>
      <c r="E69">
        <f>IFERROR(1/'p(on or before)'!E69,"--")</f>
        <v>1.545902014652015</v>
      </c>
      <c r="F69">
        <f>IFERROR(1/'p(on or before)'!F69,"--")</f>
        <v>1.7952410492733073</v>
      </c>
      <c r="G69">
        <f>IFERROR(1/'p(on or before)'!G69,"--")</f>
        <v>2.0895428606295869</v>
      </c>
      <c r="H69">
        <f>IFERROR(1/'p(on or before)'!H69,"--")</f>
        <v>2.4378000040678511</v>
      </c>
      <c r="I69">
        <f>IFERROR(1/'p(on or before)'!I69,"--")</f>
        <v>2.8509864454352845</v>
      </c>
      <c r="J69">
        <f>IFERROR(1/'p(on or before)'!J69,"--")</f>
        <v>3.3425358325792978</v>
      </c>
      <c r="K69">
        <f>IFERROR(1/'p(on or before)'!K69,"--")</f>
        <v>3.9289456277686492</v>
      </c>
      <c r="L69">
        <f>IFERROR(1/'p(on or before)'!L69,"--")</f>
        <v>4.6305430612987646</v>
      </c>
      <c r="M69">
        <f>IFERROR(1/'p(on or before)'!M69,"--")</f>
        <v>5.4724599815349038</v>
      </c>
      <c r="N69">
        <f>IFERROR(1/'p(on or before)'!N69,"--")</f>
        <v>6.4858784966339629</v>
      </c>
      <c r="O69">
        <f>IFERROR(1/'p(on or before)'!O69,"--")</f>
        <v>7.7096291563762165</v>
      </c>
      <c r="P69">
        <f>IFERROR(1/'p(on or before)'!P69,"--")</f>
        <v>9.1922501479870267</v>
      </c>
      <c r="Q69">
        <f>IFERROR(1/'p(on or before)'!Q69,"--")</f>
        <v>10.994652137788407</v>
      </c>
      <c r="R69">
        <f>IFERROR(1/'p(on or before)'!R69,"--")</f>
        <v>13.193582565346089</v>
      </c>
      <c r="S69">
        <f>IFERROR(1/'p(on or before)'!S69,"--")</f>
        <v>15.886150435824876</v>
      </c>
      <c r="T69">
        <f>IFERROR(1/'p(on or before)'!T69,"--")</f>
        <v>19.195765109955072</v>
      </c>
      <c r="U69">
        <f>IFERROR(1/'p(on or before)'!U69,"--")</f>
        <v>23.279970452498699</v>
      </c>
      <c r="V69">
        <f>IFERROR(1/'p(on or before)'!V69,"--")</f>
        <v>28.340833594346229</v>
      </c>
      <c r="W69">
        <f>IFERROR(1/'p(on or before)'!W69,"--")</f>
        <v>34.638796615312074</v>
      </c>
      <c r="X69">
        <f>IFERROR(1/'p(on or before)'!X69,"--")</f>
        <v>42.511250391519361</v>
      </c>
      <c r="Y69">
        <f>IFERROR(1/'p(on or before)'!Y69,"--")</f>
        <v>52.397587691872715</v>
      </c>
      <c r="Z69">
        <f>IFERROR(1/'p(on or before)'!Z69,"--")</f>
        <v>64.873203808985238</v>
      </c>
      <c r="AA69">
        <f>IFERROR(1/'p(on or before)'!AA69,"--")</f>
        <v>80.695936445323113</v>
      </c>
    </row>
    <row r="70" spans="2:27" x14ac:dyDescent="0.25">
      <c r="B70">
        <v>66</v>
      </c>
      <c r="C70">
        <f>IFERROR(1/'p(on or before)'!C70,"--")</f>
        <v>1.1363636363636365</v>
      </c>
      <c r="D70">
        <f>IFERROR(1/'p(on or before)'!D70,"--")</f>
        <v>1.2937062937062938</v>
      </c>
      <c r="E70">
        <f>IFERROR(1/'p(on or before)'!E70,"--")</f>
        <v>1.475633741258741</v>
      </c>
      <c r="F70">
        <f>IFERROR(1/'p(on or before)'!F70,"--")</f>
        <v>1.6864385614385617</v>
      </c>
      <c r="G70">
        <f>IFERROR(1/'p(on or before)'!G70,"--")</f>
        <v>1.9312441590667397</v>
      </c>
      <c r="H70">
        <f>IFERROR(1/'p(on or before)'!H70,"--")</f>
        <v>2.2161818218798648</v>
      </c>
      <c r="I70">
        <f>IFERROR(1/'p(on or before)'!I70,"--")</f>
        <v>2.5486090951618445</v>
      </c>
      <c r="J70">
        <f>IFERROR(1/'p(on or before)'!J70,"--")</f>
        <v>2.9373799740848381</v>
      </c>
      <c r="K70">
        <f>IFERROR(1/'p(on or before)'!K70,"--")</f>
        <v>3.3931803148911057</v>
      </c>
      <c r="L70">
        <f>IFERROR(1/'p(on or before)'!L70,"--")</f>
        <v>3.9289456277686492</v>
      </c>
      <c r="M70">
        <f>IFERROR(1/'p(on or before)'!M70,"--")</f>
        <v>4.560383317945754</v>
      </c>
      <c r="N70">
        <f>IFERROR(1/'p(on or before)'!N70,"--")</f>
        <v>5.3066278608823305</v>
      </c>
      <c r="O70">
        <f>IFERROR(1/'p(on or before)'!O70,"--")</f>
        <v>6.1910658376960557</v>
      </c>
      <c r="P70">
        <f>IFERROR(1/'p(on or before)'!P70,"--")</f>
        <v>7.2423789044746263</v>
      </c>
      <c r="Q70">
        <f>IFERROR(1/'p(on or before)'!Q70,"--")</f>
        <v>8.4958675610183114</v>
      </c>
      <c r="R70">
        <f>IFERROR(1/'p(on or before)'!R70,"--")</f>
        <v>9.9951383070803708</v>
      </c>
      <c r="S70">
        <f>IFERROR(1/'p(on or before)'!S70,"--")</f>
        <v>11.794263202354838</v>
      </c>
      <c r="T70">
        <f>IFERROR(1/'p(on or before)'!T70,"--")</f>
        <v>13.960556443603677</v>
      </c>
      <c r="U70">
        <f>IFERROR(1/'p(on or before)'!U70,"--")</f>
        <v>16.578160776779381</v>
      </c>
      <c r="V70">
        <f>IFERROR(1/'p(on or before)'!V70,"--")</f>
        <v>19.752702202120105</v>
      </c>
      <c r="W70">
        <f>IFERROR(1/'p(on or before)'!W70,"--")</f>
        <v>23.617361328621861</v>
      </c>
      <c r="X70">
        <f>IFERROR(1/'p(on or before)'!X70,"--")</f>
        <v>28.34083359434624</v>
      </c>
      <c r="Y70">
        <f>IFERROR(1/'p(on or before)'!Y70,"--")</f>
        <v>34.137822284098881</v>
      </c>
      <c r="Z70">
        <f>IFERROR(1/'p(on or before)'!Z70,"--")</f>
        <v>41.282947878445164</v>
      </c>
      <c r="AA70">
        <f>IFERROR(1/'p(on or before)'!AA70,"--")</f>
        <v>50.129293852397694</v>
      </c>
    </row>
    <row r="71" spans="2:27" x14ac:dyDescent="0.25">
      <c r="B71">
        <v>67</v>
      </c>
      <c r="C71">
        <f>IFERROR(1/'p(on or before)'!C71,"--")</f>
        <v>1.1194029850746268</v>
      </c>
      <c r="D71">
        <f>IFERROR(1/'p(on or before)'!D71,"--")</f>
        <v>1.2550881953867028</v>
      </c>
      <c r="E71">
        <f>IFERROR(1/'p(on or before)'!E71,"--")</f>
        <v>1.4095605886650662</v>
      </c>
      <c r="F71">
        <f>IFERROR(1/'p(on or before)'!F71,"--")</f>
        <v>1.5857556622481992</v>
      </c>
      <c r="G71">
        <f>IFERROR(1/'p(on or before)'!G71,"--")</f>
        <v>1.7871214606289236</v>
      </c>
      <c r="H71">
        <f>IFERROR(1/'p(on or before)'!H71,"--")</f>
        <v>2.0177177781294295</v>
      </c>
      <c r="I71">
        <f>IFERROR(1/'p(on or before)'!I71,"--")</f>
        <v>2.28233650313001</v>
      </c>
      <c r="J71">
        <f>IFERROR(1/'p(on or before)'!J71,"--")</f>
        <v>2.5866480368806783</v>
      </c>
      <c r="K71">
        <f>IFERROR(1/'p(on or before)'!K71,"--")</f>
        <v>2.9373799740848381</v>
      </c>
      <c r="L71">
        <f>IFERROR(1/'p(on or before)'!L71,"--")</f>
        <v>3.3425358325792982</v>
      </c>
      <c r="M71">
        <f>IFERROR(1/'p(on or before)'!M71,"--")</f>
        <v>3.8116636687307794</v>
      </c>
      <c r="N71">
        <f>IFERROR(1/'p(on or before)'!N71,"--")</f>
        <v>4.3561870499780335</v>
      </c>
      <c r="O71">
        <f>IFERROR(1/'p(on or before)'!O71,"--")</f>
        <v>4.9898142572475646</v>
      </c>
      <c r="P71">
        <f>IFERROR(1/'p(on or before)'!P71,"--")</f>
        <v>5.7290459990620217</v>
      </c>
      <c r="Q71">
        <f>IFERROR(1/'p(on or before)'!Q71,"--")</f>
        <v>6.5938076592977959</v>
      </c>
      <c r="R71">
        <f>IFERROR(1/'p(on or before)'!R71,"--")</f>
        <v>7.6082396068820701</v>
      </c>
      <c r="S71">
        <f>IFERROR(1/'p(on or before)'!S71,"--")</f>
        <v>8.8016889569812236</v>
      </c>
      <c r="T71">
        <f>IFERROR(1/'p(on or before)'!T71,"--")</f>
        <v>10.209959190098216</v>
      </c>
      <c r="U71">
        <f>IFERROR(1/'p(on or before)'!U71,"--")</f>
        <v>11.876891302767309</v>
      </c>
      <c r="V71">
        <f>IFERROR(1/'p(on or before)'!V71,"--")</f>
        <v>13.85637318656187</v>
      </c>
      <c r="W71">
        <f>IFERROR(1/'p(on or before)'!W71,"--")</f>
        <v>16.214904792785163</v>
      </c>
      <c r="X71">
        <f>IFERROR(1/'p(on or before)'!X71,"--")</f>
        <v>19.034888235008665</v>
      </c>
      <c r="Y71">
        <f>IFERROR(1/'p(on or before)'!Y71,"--")</f>
        <v>22.418868365676879</v>
      </c>
      <c r="Z71">
        <f>IFERROR(1/'p(on or before)'!Z71,"--")</f>
        <v>26.495026250345397</v>
      </c>
      <c r="AA71">
        <f>IFERROR(1/'p(on or before)'!AA71,"--")</f>
        <v>31.424333459711988</v>
      </c>
    </row>
    <row r="72" spans="2:27" x14ac:dyDescent="0.25">
      <c r="B72">
        <v>68</v>
      </c>
      <c r="C72">
        <f>IFERROR(1/'p(on or before)'!C72,"--")</f>
        <v>1.1029411764705883</v>
      </c>
      <c r="D72">
        <f>IFERROR(1/'p(on or before)'!D72,"--")</f>
        <v>1.2181738366988584</v>
      </c>
      <c r="E72">
        <f>IFERROR(1/'p(on or before)'!E72,"--")</f>
        <v>1.3473740921063135</v>
      </c>
      <c r="F72">
        <f>IFERROR(1/'p(on or before)'!F72,"--")</f>
        <v>1.4924759174100701</v>
      </c>
      <c r="G72">
        <f>IFERROR(1/'p(on or before)'!G72,"--")</f>
        <v>1.655715470876796</v>
      </c>
      <c r="H72">
        <f>IFERROR(1/'p(on or before)'!H72,"--")</f>
        <v>1.8396838565297742</v>
      </c>
      <c r="I72">
        <f>IFERROR(1/'p(on or before)'!I72,"--")</f>
        <v>2.0473900983960389</v>
      </c>
      <c r="J72">
        <f>IFERROR(1/'p(on or before)'!J72,"--")</f>
        <v>2.28233650313001</v>
      </c>
      <c r="K72">
        <f>IFERROR(1/'p(on or before)'!K72,"--")</f>
        <v>2.5486090951618445</v>
      </c>
      <c r="L72">
        <f>IFERROR(1/'p(on or before)'!L72,"--")</f>
        <v>2.8509864454352845</v>
      </c>
      <c r="M72">
        <f>IFERROR(1/'p(on or before)'!M72,"--")</f>
        <v>3.1950710164360938</v>
      </c>
      <c r="N72">
        <f>IFERROR(1/'p(on or before)'!N72,"--")</f>
        <v>3.5874481588054397</v>
      </c>
      <c r="O72">
        <f>IFERROR(1/'p(on or before)'!O72,"--")</f>
        <v>4.0358791786561197</v>
      </c>
      <c r="P72">
        <f>IFERROR(1/'p(on or before)'!P72,"--")</f>
        <v>4.5495365286668967</v>
      </c>
      <c r="Q72">
        <f>IFERROR(1/'p(on or before)'!Q72,"--")</f>
        <v>5.139291263864461</v>
      </c>
      <c r="R72">
        <f>IFERROR(1/'p(on or before)'!R72,"--")</f>
        <v>5.8180655817333484</v>
      </c>
      <c r="S72">
        <f>IFERROR(1/'p(on or before)'!S72,"--")</f>
        <v>6.6012667177359132</v>
      </c>
      <c r="T72">
        <f>IFERROR(1/'p(on or before)'!T72,"--")</f>
        <v>7.5073229338957486</v>
      </c>
      <c r="U72">
        <f>IFERROR(1/'p(on or before)'!U72,"--")</f>
        <v>8.5583481446411529</v>
      </c>
      <c r="V72">
        <f>IFERROR(1/'p(on or before)'!V72,"--")</f>
        <v>9.780969308161314</v>
      </c>
      <c r="W72">
        <f>IFERROR(1/'p(on or before)'!W72,"--")</f>
        <v>11.207360665601511</v>
      </c>
      <c r="X72">
        <f>IFERROR(1/'p(on or before)'!X72,"--")</f>
        <v>12.876542041329394</v>
      </c>
      <c r="Y72">
        <f>IFERROR(1/'p(on or before)'!Y72,"--")</f>
        <v>14.836015830227343</v>
      </c>
      <c r="Z72">
        <f>IFERROR(1/'p(on or before)'!Z72,"--")</f>
        <v>17.143840514929376</v>
      </c>
      <c r="AA72">
        <f>IFERROR(1/'p(on or before)'!AA72,"--")</f>
        <v>19.87126968775905</v>
      </c>
    </row>
    <row r="73" spans="2:27" x14ac:dyDescent="0.25">
      <c r="B73">
        <v>69</v>
      </c>
      <c r="C73">
        <f>IFERROR(1/'p(on or before)'!C73,"--")</f>
        <v>1.0869565217391304</v>
      </c>
      <c r="D73">
        <f>IFERROR(1/'p(on or before)'!D73,"--")</f>
        <v>1.1828644501278771</v>
      </c>
      <c r="E73">
        <f>IFERROR(1/'p(on or before)'!E73,"--")</f>
        <v>1.2887926098408213</v>
      </c>
      <c r="F73">
        <f>IFERROR(1/'p(on or before)'!F73,"--")</f>
        <v>1.4059555743718053</v>
      </c>
      <c r="G73">
        <f>IFERROR(1/'p(on or before)'!G73,"--")</f>
        <v>1.5357360889292027</v>
      </c>
      <c r="H73">
        <f>IFERROR(1/'p(on or before)'!H73,"--")</f>
        <v>1.6797113472663152</v>
      </c>
      <c r="I73">
        <f>IFERROR(1/'p(on or before)'!I73,"--")</f>
        <v>1.839683856529774</v>
      </c>
      <c r="J73">
        <f>IFERROR(1/'p(on or before)'!J73,"--")</f>
        <v>2.0177177781294295</v>
      </c>
      <c r="K73">
        <f>IFERROR(1/'p(on or before)'!K73,"--")</f>
        <v>2.2161818218798648</v>
      </c>
      <c r="L73">
        <f>IFERROR(1/'p(on or before)'!L73,"--")</f>
        <v>2.437800004067852</v>
      </c>
      <c r="M73">
        <f>IFERROR(1/'p(on or before)'!M73,"--")</f>
        <v>2.6857118688883115</v>
      </c>
      <c r="N73">
        <f>IFERROR(1/'p(on or before)'!N73,"--")</f>
        <v>2.9635441311871014</v>
      </c>
      <c r="O73">
        <f>IFERROR(1/'p(on or before)'!O73,"--")</f>
        <v>3.2754961449962705</v>
      </c>
      <c r="P73">
        <f>IFERROR(1/'p(on or before)'!P73,"--")</f>
        <v>3.6264421605315849</v>
      </c>
      <c r="Q73">
        <f>IFERROR(1/'p(on or before)'!Q73,"--")</f>
        <v>4.0220540325895753</v>
      </c>
      <c r="R73">
        <f>IFERROR(1/'p(on or before)'!R73,"--")</f>
        <v>4.4689489250995305</v>
      </c>
      <c r="S73">
        <f>IFERROR(1/'p(on or before)'!S73,"--")</f>
        <v>4.9748676713372122</v>
      </c>
      <c r="T73">
        <f>IFERROR(1/'p(on or before)'!T73,"--")</f>
        <v>5.5488908641838108</v>
      </c>
      <c r="U73">
        <f>IFERROR(1/'p(on or before)'!U73,"--")</f>
        <v>6.2017015540877933</v>
      </c>
      <c r="V73">
        <f>IFERROR(1/'p(on or before)'!V73,"--")</f>
        <v>6.9459057405783264</v>
      </c>
      <c r="W73">
        <f>IFERROR(1/'p(on or before)'!W73,"--")</f>
        <v>7.796424810853221</v>
      </c>
      <c r="X73">
        <f>IFERROR(1/'p(on or before)'!X73,"--")</f>
        <v>8.7709779122098777</v>
      </c>
      <c r="Y73">
        <f>IFERROR(1/'p(on or before)'!Y73,"--")</f>
        <v>9.8906772201515629</v>
      </c>
      <c r="Z73">
        <f>IFERROR(1/'p(on or before)'!Z73,"--")</f>
        <v>11.180765553214808</v>
      </c>
      <c r="AA73">
        <f>IFERROR(1/'p(on or before)'!AA73,"--")</f>
        <v>12.671534293643452</v>
      </c>
    </row>
    <row r="74" spans="2:27" x14ac:dyDescent="0.25">
      <c r="B74">
        <v>70</v>
      </c>
      <c r="C74">
        <f>IFERROR(1/'p(on or before)'!C74,"--")</f>
        <v>1.0714285714285714</v>
      </c>
      <c r="D74">
        <f>IFERROR(1/'p(on or before)'!D74,"--")</f>
        <v>1.1490683229813665</v>
      </c>
      <c r="E74">
        <f>IFERROR(1/'p(on or before)'!E74,"--")</f>
        <v>1.2335586408476433</v>
      </c>
      <c r="F74">
        <f>IFERROR(1/'p(on or before)'!F74,"--")</f>
        <v>1.3256152558362735</v>
      </c>
      <c r="G74">
        <f>IFERROR(1/'p(on or before)'!G74,"--")</f>
        <v>1.426040654005688</v>
      </c>
      <c r="H74">
        <f>IFERROR(1/'p(on or before)'!H74,"--")</f>
        <v>1.5357360889292027</v>
      </c>
      <c r="I74">
        <f>IFERROR(1/'p(on or before)'!I74,"--")</f>
        <v>1.6557154708767967</v>
      </c>
      <c r="J74">
        <f>IFERROR(1/'p(on or before)'!J74,"--")</f>
        <v>1.7871214606289232</v>
      </c>
      <c r="K74">
        <f>IFERROR(1/'p(on or before)'!K74,"--")</f>
        <v>1.9312441590667397</v>
      </c>
      <c r="L74">
        <f>IFERROR(1/'p(on or before)'!L74,"--")</f>
        <v>2.0895428606295869</v>
      </c>
      <c r="M74">
        <f>IFERROR(1/'p(on or before)'!M74,"--")</f>
        <v>2.2636714323487195</v>
      </c>
      <c r="N74">
        <f>IFERROR(1/'p(on or before)'!N74,"--")</f>
        <v>2.4555079944121703</v>
      </c>
      <c r="O74">
        <f>IFERROR(1/'p(on or before)'!O74,"--")</f>
        <v>2.6671897180683919</v>
      </c>
      <c r="P74">
        <f>IFERROR(1/'p(on or before)'!P74,"--")</f>
        <v>2.9011537284252684</v>
      </c>
      <c r="Q74">
        <f>IFERROR(1/'p(on or before)'!Q74,"--")</f>
        <v>3.1601853113203813</v>
      </c>
      <c r="R74">
        <f>IFERROR(1/'p(on or before)'!R74,"--")</f>
        <v>3.4474748850767796</v>
      </c>
      <c r="S74">
        <f>IFERROR(1/'p(on or before)'!S74,"--")</f>
        <v>3.7666855225838902</v>
      </c>
      <c r="T74">
        <f>IFERROR(1/'p(on or before)'!T74,"--")</f>
        <v>4.1220332133936903</v>
      </c>
      <c r="U74">
        <f>IFERROR(1/'p(on or before)'!U74,"--")</f>
        <v>4.5183825608353905</v>
      </c>
      <c r="V74">
        <f>IFERROR(1/'p(on or before)'!V74,"--")</f>
        <v>4.9613612432702334</v>
      </c>
      <c r="W74">
        <f>IFERROR(1/'p(on or before)'!W74,"--")</f>
        <v>5.4574973675972567</v>
      </c>
      <c r="X74">
        <f>IFERROR(1/'p(on or before)'!X74,"--")</f>
        <v>6.0143848540867708</v>
      </c>
      <c r="Y74">
        <f>IFERROR(1/'p(on or before)'!Y74,"--")</f>
        <v>6.6408832763874779</v>
      </c>
      <c r="Z74">
        <f>IFERROR(1/'p(on or before)'!Z74,"--")</f>
        <v>7.3473602206840178</v>
      </c>
      <c r="AA74">
        <f>IFERROR(1/'p(on or before)'!AA74,"--")</f>
        <v>8.1459863316279328</v>
      </c>
    </row>
    <row r="75" spans="2:27" x14ac:dyDescent="0.25">
      <c r="B75">
        <v>71</v>
      </c>
      <c r="C75">
        <f>IFERROR(1/'p(on or before)'!C75,"--")</f>
        <v>1.056338028169014</v>
      </c>
      <c r="D75">
        <f>IFERROR(1/'p(on or before)'!D75,"--")</f>
        <v>1.1167002012072436</v>
      </c>
      <c r="E75">
        <f>IFERROR(1/'p(on or before)'!E75,"--")</f>
        <v>1.1814364447554895</v>
      </c>
      <c r="F75">
        <f>IFERROR(1/'p(on or before)'!F75,"--")</f>
        <v>1.2509327062116948</v>
      </c>
      <c r="G75">
        <f>IFERROR(1/'p(on or before)'!G75,"--")</f>
        <v>1.3256152558362735</v>
      </c>
      <c r="H75">
        <f>IFERROR(1/'p(on or before)'!H75,"--")</f>
        <v>1.4059555743718053</v>
      </c>
      <c r="I75">
        <f>IFERROR(1/'p(on or before)'!I75,"--")</f>
        <v>1.4924759174100701</v>
      </c>
      <c r="J75">
        <f>IFERROR(1/'p(on or before)'!J75,"--")</f>
        <v>1.5857556622481994</v>
      </c>
      <c r="K75">
        <f>IFERROR(1/'p(on or before)'!K75,"--")</f>
        <v>1.6864385614385615</v>
      </c>
      <c r="L75">
        <f>IFERROR(1/'p(on or before)'!L75,"--")</f>
        <v>1.7952410492733073</v>
      </c>
      <c r="M75">
        <f>IFERROR(1/'p(on or before)'!M75,"--")</f>
        <v>1.9129617738158196</v>
      </c>
      <c r="N75">
        <f>IFERROR(1/'p(on or before)'!N75,"--")</f>
        <v>2.0404925587368741</v>
      </c>
      <c r="O75">
        <f>IFERROR(1/'p(on or before)'!O75,"--")</f>
        <v>2.1788310372953061</v>
      </c>
      <c r="P75">
        <f>IFERROR(1/'p(on or before)'!P75,"--")</f>
        <v>2.3290952467639476</v>
      </c>
      <c r="Q75">
        <f>IFERROR(1/'p(on or before)'!Q75,"--")</f>
        <v>2.492540527238611</v>
      </c>
      <c r="R75">
        <f>IFERROR(1/'p(on or before)'!R75,"--")</f>
        <v>2.670579136327083</v>
      </c>
      <c r="S75">
        <f>IFERROR(1/'p(on or before)'!S75,"--")</f>
        <v>2.8648030735145067</v>
      </c>
      <c r="T75">
        <f>IFERROR(1/'p(on or before)'!T75,"--")</f>
        <v>3.0770107085896563</v>
      </c>
      <c r="U75">
        <f>IFERROR(1/'p(on or before)'!U75,"--")</f>
        <v>3.3092379318794412</v>
      </c>
      <c r="V75">
        <f>IFERROR(1/'p(on or before)'!V75,"--")</f>
        <v>3.5637946958701674</v>
      </c>
      <c r="W75">
        <f>IFERROR(1/'p(on or before)'!W75,"--")</f>
        <v>3.8433080053501816</v>
      </c>
      <c r="X75">
        <f>IFERROR(1/'p(on or before)'!X75,"--")</f>
        <v>4.1507726457781953</v>
      </c>
      <c r="Y75">
        <f>IFERROR(1/'p(on or before)'!Y75,"--")</f>
        <v>4.4896112291070267</v>
      </c>
      <c r="Z75">
        <f>IFERROR(1/'p(on or before)'!Z75,"--")</f>
        <v>4.8637454981992798</v>
      </c>
      <c r="AA75">
        <f>IFERROR(1/'p(on or before)'!AA75,"--")</f>
        <v>5.2776812852800692</v>
      </c>
    </row>
    <row r="76" spans="2:27" x14ac:dyDescent="0.25">
      <c r="B76">
        <v>72</v>
      </c>
      <c r="C76">
        <f>IFERROR(1/'p(on or before)'!C76,"--")</f>
        <v>1.0416666666666667</v>
      </c>
      <c r="D76">
        <f>IFERROR(1/'p(on or before)'!D76,"--")</f>
        <v>1.085680751173709</v>
      </c>
      <c r="E76">
        <f>IFERROR(1/'p(on or before)'!E76,"--")</f>
        <v>1.1322099262240106</v>
      </c>
      <c r="F76">
        <f>IFERROR(1/'p(on or before)'!F76,"--")</f>
        <v>1.1814364447554895</v>
      </c>
      <c r="G76">
        <f>IFERROR(1/'p(on or before)'!G76,"--")</f>
        <v>1.2335586408476433</v>
      </c>
      <c r="H76">
        <f>IFERROR(1/'p(on or before)'!H76,"--")</f>
        <v>1.2887926098408213</v>
      </c>
      <c r="I76">
        <f>IFERROR(1/'p(on or before)'!I76,"--")</f>
        <v>1.3473740921063135</v>
      </c>
      <c r="J76">
        <f>IFERROR(1/'p(on or before)'!J76,"--")</f>
        <v>1.4095605886650662</v>
      </c>
      <c r="K76">
        <f>IFERROR(1/'p(on or before)'!K76,"--")</f>
        <v>1.4756337412587412</v>
      </c>
      <c r="L76">
        <f>IFERROR(1/'p(on or before)'!L76,"--")</f>
        <v>1.5459020146520146</v>
      </c>
      <c r="M76">
        <f>IFERROR(1/'p(on or before)'!M76,"--")</f>
        <v>1.6207037250384024</v>
      </c>
      <c r="N76">
        <f>IFERROR(1/'p(on or before)'!N76,"--")</f>
        <v>1.7004104656140617</v>
      </c>
      <c r="O76">
        <f>IFERROR(1/'p(on or before)'!O76,"--")</f>
        <v>1.7854309888947646</v>
      </c>
      <c r="P76">
        <f>IFERROR(1/'p(on or before)'!P76,"--")</f>
        <v>1.8762156154487357</v>
      </c>
      <c r="Q76">
        <f>IFERROR(1/'p(on or before)'!Q76,"--")</f>
        <v>1.9732612507305669</v>
      </c>
      <c r="R76">
        <f>IFERROR(1/'p(on or before)'!R76,"--")</f>
        <v>2.0771171060321758</v>
      </c>
      <c r="S76">
        <f>IFERROR(1/'p(on or before)'!S76,"--")</f>
        <v>2.1883912367124707</v>
      </c>
      <c r="T76">
        <f>IFERROR(1/'p(on or before)'!T76,"--")</f>
        <v>2.3077580314422419</v>
      </c>
      <c r="U76">
        <f>IFERROR(1/'p(on or before)'!U76,"--")</f>
        <v>2.4359668109668111</v>
      </c>
      <c r="V76">
        <f>IFERROR(1/'p(on or before)'!V76,"--")</f>
        <v>2.5738517247951211</v>
      </c>
      <c r="W76">
        <f>IFERROR(1/'p(on or before)'!W76,"--")</f>
        <v>2.7223431704563774</v>
      </c>
      <c r="X76">
        <f>IFERROR(1/'p(on or before)'!X76,"--")</f>
        <v>2.8824810040126359</v>
      </c>
      <c r="Y76">
        <f>IFERROR(1/'p(on or before)'!Y76,"--")</f>
        <v>3.0554298642533939</v>
      </c>
      <c r="Z76">
        <f>IFERROR(1/'p(on or before)'!Z76,"--")</f>
        <v>3.2424969987995196</v>
      </c>
      <c r="AA76">
        <f>IFERROR(1/'p(on or before)'!AA76,"--")</f>
        <v>3.4451530612244894</v>
      </c>
    </row>
    <row r="77" spans="2:27" x14ac:dyDescent="0.25">
      <c r="B77">
        <v>73</v>
      </c>
      <c r="C77">
        <f>IFERROR(1/'p(on or before)'!C77,"--")</f>
        <v>1.0273972602739725</v>
      </c>
      <c r="D77">
        <f>IFERROR(1/'p(on or before)'!D77,"--")</f>
        <v>1.0559360730593608</v>
      </c>
      <c r="E77">
        <f>IFERROR(1/'p(on or before)'!E77,"--")</f>
        <v>1.085680751173709</v>
      </c>
      <c r="F77">
        <f>IFERROR(1/'p(on or before)'!F77,"--")</f>
        <v>1.1167002012072436</v>
      </c>
      <c r="G77">
        <f>IFERROR(1/'p(on or before)'!G77,"--")</f>
        <v>1.1490683229813665</v>
      </c>
      <c r="H77">
        <f>IFERROR(1/'p(on or before)'!H77,"--")</f>
        <v>1.1828644501278771</v>
      </c>
      <c r="I77">
        <f>IFERROR(1/'p(on or before)'!I77,"--")</f>
        <v>1.2181738366988586</v>
      </c>
      <c r="J77">
        <f>IFERROR(1/'p(on or before)'!J77,"--")</f>
        <v>1.2550881953867028</v>
      </c>
      <c r="K77">
        <f>IFERROR(1/'p(on or before)'!K77,"--")</f>
        <v>1.2937062937062938</v>
      </c>
      <c r="L77">
        <f>IFERROR(1/'p(on or before)'!L77,"--")</f>
        <v>1.3341346153846154</v>
      </c>
      <c r="M77">
        <f>IFERROR(1/'p(on or before)'!M77,"--")</f>
        <v>1.3764880952380951</v>
      </c>
      <c r="N77">
        <f>IFERROR(1/'p(on or before)'!N77,"--")</f>
        <v>1.4208909370199692</v>
      </c>
      <c r="O77">
        <f>IFERROR(1/'p(on or before)'!O77,"--")</f>
        <v>1.4674775251189847</v>
      </c>
      <c r="P77">
        <f>IFERROR(1/'p(on or before)'!P77,"--")</f>
        <v>1.5163934426229508</v>
      </c>
      <c r="Q77">
        <f>IFERROR(1/'p(on or before)'!Q77,"--")</f>
        <v>1.5677966101694913</v>
      </c>
      <c r="R77">
        <f>IFERROR(1/'p(on or before)'!R77,"--")</f>
        <v>1.6218585622443016</v>
      </c>
      <c r="S77">
        <f>IFERROR(1/'p(on or before)'!S77,"--")</f>
        <v>1.6787658802177858</v>
      </c>
      <c r="T77">
        <f>IFERROR(1/'p(on or before)'!T77,"--")</f>
        <v>1.7387218045112782</v>
      </c>
      <c r="U77">
        <f>IFERROR(1/'p(on or before)'!U77,"--")</f>
        <v>1.801948051948052</v>
      </c>
      <c r="V77">
        <f>IFERROR(1/'p(on or before)'!V77,"--")</f>
        <v>1.8686868686868687</v>
      </c>
      <c r="W77">
        <f>IFERROR(1/'p(on or before)'!W77,"--")</f>
        <v>1.9392033542976941</v>
      </c>
      <c r="X77">
        <f>IFERROR(1/'p(on or before)'!X77,"--")</f>
        <v>2.0137880986937593</v>
      </c>
      <c r="Y77">
        <f>IFERROR(1/'p(on or before)'!Y77,"--")</f>
        <v>2.0927601809954752</v>
      </c>
      <c r="Z77">
        <f>IFERROR(1/'p(on or before)'!Z77,"--")</f>
        <v>2.1764705882352939</v>
      </c>
      <c r="AA77">
        <f>IFERROR(1/'p(on or before)'!AA77,"--")</f>
        <v>2.2653061224489797</v>
      </c>
    </row>
    <row r="78" spans="2:27" x14ac:dyDescent="0.25">
      <c r="B78">
        <v>74</v>
      </c>
      <c r="C78">
        <f>IFERROR(1/'p(on or before)'!C78,"--")</f>
        <v>1.0135135135135136</v>
      </c>
      <c r="D78">
        <f>IFERROR(1/'p(on or before)'!D78,"--")</f>
        <v>1.0273972602739725</v>
      </c>
      <c r="E78">
        <f>IFERROR(1/'p(on or before)'!E78,"--")</f>
        <v>1.0416666666666667</v>
      </c>
      <c r="F78">
        <f>IFERROR(1/'p(on or before)'!F78,"--")</f>
        <v>1.056338028169014</v>
      </c>
      <c r="G78">
        <f>IFERROR(1/'p(on or before)'!G78,"--")</f>
        <v>1.0714285714285714</v>
      </c>
      <c r="H78">
        <f>IFERROR(1/'p(on or before)'!H78,"--")</f>
        <v>1.0869565217391304</v>
      </c>
      <c r="I78">
        <f>IFERROR(1/'p(on or before)'!I78,"--")</f>
        <v>1.1029411764705883</v>
      </c>
      <c r="J78">
        <f>IFERROR(1/'p(on or before)'!J78,"--")</f>
        <v>1.119402985074627</v>
      </c>
      <c r="K78">
        <f>IFERROR(1/'p(on or before)'!K78,"--")</f>
        <v>1.1363636363636365</v>
      </c>
      <c r="L78">
        <f>IFERROR(1/'p(on or before)'!L78,"--")</f>
        <v>1.1538461538461537</v>
      </c>
      <c r="M78">
        <f>IFERROR(1/'p(on or before)'!M78,"--")</f>
        <v>1.171875</v>
      </c>
      <c r="N78">
        <f>IFERROR(1/'p(on or before)'!N78,"--")</f>
        <v>1.1904761904761905</v>
      </c>
      <c r="O78">
        <f>IFERROR(1/'p(on or before)'!O78,"--")</f>
        <v>1.2096774193548387</v>
      </c>
      <c r="P78">
        <f>IFERROR(1/'p(on or before)'!P78,"--")</f>
        <v>1.2295081967213115</v>
      </c>
      <c r="Q78">
        <f>IFERROR(1/'p(on or before)'!Q78,"--")</f>
        <v>1.25</v>
      </c>
      <c r="R78">
        <f>IFERROR(1/'p(on or before)'!R78,"--")</f>
        <v>1.2711864406779663</v>
      </c>
      <c r="S78">
        <f>IFERROR(1/'p(on or before)'!S78,"--")</f>
        <v>1.2931034482758621</v>
      </c>
      <c r="T78">
        <f>IFERROR(1/'p(on or before)'!T78,"--")</f>
        <v>1.3157894736842106</v>
      </c>
      <c r="U78">
        <f>IFERROR(1/'p(on or before)'!U78,"--")</f>
        <v>1.3392857142857142</v>
      </c>
      <c r="V78">
        <f>IFERROR(1/'p(on or before)'!V78,"--")</f>
        <v>1.3636363636363638</v>
      </c>
      <c r="W78">
        <f>IFERROR(1/'p(on or before)'!W78,"--")</f>
        <v>1.3888888888888888</v>
      </c>
      <c r="X78">
        <f>IFERROR(1/'p(on or before)'!X78,"--")</f>
        <v>1.4150943396226414</v>
      </c>
      <c r="Y78">
        <f>IFERROR(1/'p(on or before)'!Y78,"--")</f>
        <v>1.4423076923076923</v>
      </c>
      <c r="Z78">
        <f>IFERROR(1/'p(on or before)'!Z78,"--")</f>
        <v>1.4705882352941175</v>
      </c>
      <c r="AA78">
        <f>IFERROR(1/'p(on or before)'!AA78,"--")</f>
        <v>1.5</v>
      </c>
    </row>
    <row r="79" spans="2:27" x14ac:dyDescent="0.25">
      <c r="B79">
        <v>75</v>
      </c>
      <c r="C79">
        <f>IFERROR(1/'p(on or before)'!C79,"--")</f>
        <v>1</v>
      </c>
      <c r="D79">
        <f>IFERROR(1/'p(on or before)'!D79,"--")</f>
        <v>1</v>
      </c>
      <c r="E79">
        <f>IFERROR(1/'p(on or before)'!E79,"--")</f>
        <v>1</v>
      </c>
      <c r="F79">
        <f>IFERROR(1/'p(on or before)'!F79,"--")</f>
        <v>1</v>
      </c>
      <c r="G79">
        <f>IFERROR(1/'p(on or before)'!G79,"--")</f>
        <v>1</v>
      </c>
      <c r="H79">
        <f>IFERROR(1/'p(on or before)'!H79,"--")</f>
        <v>1</v>
      </c>
      <c r="I79">
        <f>IFERROR(1/'p(on or before)'!I79,"--")</f>
        <v>1</v>
      </c>
      <c r="J79">
        <f>IFERROR(1/'p(on or before)'!J79,"--")</f>
        <v>1</v>
      </c>
      <c r="K79">
        <f>IFERROR(1/'p(on or before)'!K79,"--")</f>
        <v>1</v>
      </c>
      <c r="L79">
        <f>IFERROR(1/'p(on or before)'!L79,"--")</f>
        <v>1</v>
      </c>
      <c r="M79">
        <f>IFERROR(1/'p(on or before)'!M79,"--")</f>
        <v>1</v>
      </c>
      <c r="N79">
        <f>IFERROR(1/'p(on or before)'!N79,"--")</f>
        <v>1</v>
      </c>
      <c r="O79">
        <f>IFERROR(1/'p(on or before)'!O79,"--")</f>
        <v>1</v>
      </c>
      <c r="P79">
        <f>IFERROR(1/'p(on or before)'!P79,"--")</f>
        <v>1</v>
      </c>
      <c r="Q79">
        <f>IFERROR(1/'p(on or before)'!Q79,"--")</f>
        <v>1</v>
      </c>
      <c r="R79">
        <f>IFERROR(1/'p(on or before)'!R79,"--")</f>
        <v>1</v>
      </c>
      <c r="S79">
        <f>IFERROR(1/'p(on or before)'!S79,"--")</f>
        <v>1</v>
      </c>
      <c r="T79">
        <f>IFERROR(1/'p(on or before)'!T79,"--")</f>
        <v>1</v>
      </c>
      <c r="U79">
        <f>IFERROR(1/'p(on or before)'!U79,"--")</f>
        <v>1</v>
      </c>
      <c r="V79">
        <f>IFERROR(1/'p(on or before)'!V79,"--")</f>
        <v>1</v>
      </c>
      <c r="W79">
        <f>IFERROR(1/'p(on or before)'!W79,"--")</f>
        <v>1</v>
      </c>
      <c r="X79">
        <f>IFERROR(1/'p(on or before)'!X79,"--")</f>
        <v>1</v>
      </c>
      <c r="Y79">
        <f>IFERROR(1/'p(on or before)'!Y79,"--")</f>
        <v>1</v>
      </c>
      <c r="Z79">
        <f>IFERROR(1/'p(on or before)'!Z79,"--")</f>
        <v>1</v>
      </c>
      <c r="AA79">
        <f>IFERROR(1/'p(on or before)'!AA79,"--")</f>
        <v>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A07ECB-D45B-490E-98C6-9917DDAD6D73}">
  <dimension ref="A1:G30"/>
  <sheetViews>
    <sheetView workbookViewId="0">
      <selection activeCell="B3" sqref="B3"/>
    </sheetView>
  </sheetViews>
  <sheetFormatPr defaultRowHeight="15" x14ac:dyDescent="0.25"/>
  <cols>
    <col min="1" max="1" width="9.140625" customWidth="1"/>
    <col min="2" max="3" width="12" bestFit="1" customWidth="1"/>
    <col min="7" max="8" width="12" bestFit="1" customWidth="1"/>
    <col min="10" max="10" width="12" bestFit="1" customWidth="1"/>
  </cols>
  <sheetData>
    <row r="1" spans="1:7" x14ac:dyDescent="0.25">
      <c r="A1" t="s">
        <v>7</v>
      </c>
    </row>
    <row r="2" spans="1:7" ht="15.75" thickBot="1" x14ac:dyDescent="0.3"/>
    <row r="3" spans="1:7" ht="16.5" thickTop="1" thickBot="1" x14ac:dyDescent="0.3">
      <c r="A3" t="s">
        <v>9</v>
      </c>
      <c r="B3" s="6">
        <v>1.9999999999999999E-6</v>
      </c>
      <c r="C3" t="s">
        <v>12</v>
      </c>
      <c r="D3">
        <f>1/B3</f>
        <v>500000</v>
      </c>
    </row>
    <row r="4" spans="1:7" ht="15.75" thickTop="1" x14ac:dyDescent="0.25"/>
    <row r="5" spans="1:7" x14ac:dyDescent="0.25">
      <c r="A5" t="s">
        <v>0</v>
      </c>
      <c r="B5" t="s">
        <v>8</v>
      </c>
      <c r="C5" t="s">
        <v>10</v>
      </c>
      <c r="D5" t="s">
        <v>11</v>
      </c>
      <c r="E5" t="s">
        <v>12</v>
      </c>
      <c r="G5" s="2"/>
    </row>
    <row r="6" spans="1:7" x14ac:dyDescent="0.25">
      <c r="A6">
        <v>1</v>
      </c>
      <c r="B6" t="e" cm="1">
        <f t="array" ref="B6">_xlfn.XLOOKUP($C6,INDEX('p(on or before)'!$C$5:$AA$79,0,finder!A6),'p(on or before)'!$B$5:$B$79)</f>
        <v>#N/A</v>
      </c>
      <c r="C6" t="b">
        <f>IF(_xlfn.MAXIFS(INDEX('p(on or before)'!$C$5:$AA$79, 0,0+A6),INDEX('p(on or before)'!$C$5:$AA$79, 0,0+A6),"&lt;"&amp;$B$3)&gt;0,_xlfn.MAXIFS(INDEX('p(on or before)'!$C$5:$AA$79, 0,0+A6),INDEX('p(on or before)'!$C$5:$AA$79, 0,0+A6),"&lt;"&amp;$B$3),FALSE)</f>
        <v>0</v>
      </c>
      <c r="D6" t="b">
        <f>IF(C6&lt;&gt;FALSE,$B$3-C6,FALSE)</f>
        <v>0</v>
      </c>
      <c r="E6" t="b">
        <f>IFERROR(1/C6,FALSE)</f>
        <v>0</v>
      </c>
    </row>
    <row r="7" spans="1:7" x14ac:dyDescent="0.25">
      <c r="A7">
        <v>2</v>
      </c>
      <c r="B7" t="e" cm="1">
        <f t="array" ref="B7">_xlfn.XLOOKUP($C7,INDEX('p(on or before)'!$C$5:$AA$79,0,finder!A7),'p(on or before)'!$B$5:$B$79)</f>
        <v>#N/A</v>
      </c>
      <c r="C7" t="b">
        <f>IF(_xlfn.MAXIFS(INDEX('p(on or before)'!$C$5:$AA$79, 0,0+A7),INDEX('p(on or before)'!$C$5:$AA$79, 0,0+A7),"&lt;"&amp;$B$3)&gt;0,_xlfn.MAXIFS(INDEX('p(on or before)'!$C$5:$AA$79, 0,0+A7),INDEX('p(on or before)'!$C$5:$AA$79, 0,0+A7),"&lt;"&amp;$B$3),FALSE)</f>
        <v>0</v>
      </c>
      <c r="D7" t="b">
        <f t="shared" ref="D7:D30" si="0">IF(C7&lt;&gt;FALSE,$B$3-C7,FALSE)</f>
        <v>0</v>
      </c>
      <c r="E7" t="b">
        <f t="shared" ref="E7:E30" si="1">IFERROR(1/C7,FALSE)</f>
        <v>0</v>
      </c>
    </row>
    <row r="8" spans="1:7" x14ac:dyDescent="0.25">
      <c r="A8">
        <v>3</v>
      </c>
      <c r="B8" t="e" cm="1">
        <f t="array" ref="B8">_xlfn.XLOOKUP($C8,INDEX('p(on or before)'!$C$5:$AA$79,0,finder!A8),'p(on or before)'!$B$5:$B$79)</f>
        <v>#N/A</v>
      </c>
      <c r="C8" t="b">
        <f>IF(_xlfn.MAXIFS(INDEX('p(on or before)'!$C$5:$AA$79, 0,0+A8),INDEX('p(on or before)'!$C$5:$AA$79, 0,0+A8),"&lt;"&amp;$B$3)&gt;0,_xlfn.MAXIFS(INDEX('p(on or before)'!$C$5:$AA$79, 0,0+A8),INDEX('p(on or before)'!$C$5:$AA$79, 0,0+A8),"&lt;"&amp;$B$3),FALSE)</f>
        <v>0</v>
      </c>
      <c r="D8" t="b">
        <f t="shared" si="0"/>
        <v>0</v>
      </c>
      <c r="E8" t="b">
        <f t="shared" si="1"/>
        <v>0</v>
      </c>
    </row>
    <row r="9" spans="1:7" x14ac:dyDescent="0.25">
      <c r="A9">
        <v>4</v>
      </c>
      <c r="B9" cm="1">
        <f t="array" ref="B9">_xlfn.XLOOKUP($C9,INDEX('p(on or before)'!$C$5:$AA$79,0,finder!A9),'p(on or before)'!$B$5:$B$79)</f>
        <v>4</v>
      </c>
      <c r="C9">
        <f>IF(_xlfn.MAXIFS(INDEX('p(on or before)'!$C$5:$AA$79, 0,0+A9),INDEX('p(on or before)'!$C$5:$AA$79, 0,0+A9),"&lt;"&amp;$B$3)&gt;0,_xlfn.MAXIFS(INDEX('p(on or before)'!$C$5:$AA$79, 0,0+A9),INDEX('p(on or before)'!$C$5:$AA$79, 0,0+A9),"&lt;"&amp;$B$3),FALSE)</f>
        <v>8.2274054876794601E-7</v>
      </c>
      <c r="D9">
        <f t="shared" si="0"/>
        <v>1.1772594512320539E-6</v>
      </c>
      <c r="E9">
        <f t="shared" si="1"/>
        <v>1215450</v>
      </c>
    </row>
    <row r="10" spans="1:7" x14ac:dyDescent="0.25">
      <c r="A10">
        <v>5</v>
      </c>
      <c r="B10" cm="1">
        <f t="array" ref="B10">_xlfn.XLOOKUP($C10,INDEX('p(on or before)'!$C$5:$AA$79,0,finder!A10),'p(on or before)'!$B$5:$B$79)</f>
        <v>7</v>
      </c>
      <c r="C10">
        <f>IF(_xlfn.MAXIFS(INDEX('p(on or before)'!$C$5:$AA$79, 0,0+A10),INDEX('p(on or before)'!$C$5:$AA$79, 0,0+A10),"&lt;"&amp;$B$3)&gt;0,_xlfn.MAXIFS(INDEX('p(on or before)'!$C$5:$AA$79, 0,0+A10),INDEX('p(on or before)'!$C$5:$AA$79, 0,0+A10),"&lt;"&amp;$B$3),FALSE)</f>
        <v>1.2167289805723146E-6</v>
      </c>
      <c r="D10">
        <f t="shared" si="0"/>
        <v>7.8327101942768535E-7</v>
      </c>
      <c r="E10">
        <f t="shared" si="1"/>
        <v>821875.71428571432</v>
      </c>
    </row>
    <row r="11" spans="1:7" x14ac:dyDescent="0.25">
      <c r="A11">
        <v>6</v>
      </c>
      <c r="B11" cm="1">
        <f t="array" ref="B11">_xlfn.XLOOKUP($C11,INDEX('p(on or before)'!$C$5:$AA$79,0,finder!A11),'p(on or before)'!$B$5:$B$79)</f>
        <v>10</v>
      </c>
      <c r="C11">
        <f>IF(_xlfn.MAXIFS(INDEX('p(on or before)'!$C$5:$AA$79, 0,0+A11),INDEX('p(on or before)'!$C$5:$AA$79, 0,0+A11),"&lt;"&amp;$B$3)&gt;0,_xlfn.MAXIFS(INDEX('p(on or before)'!$C$5:$AA$79, 0,0+A11),INDEX('p(on or before)'!$C$5:$AA$79, 0,0+A11),"&lt;"&amp;$B$3),FALSE)</f>
        <v>1.0429105547762697E-6</v>
      </c>
      <c r="D11">
        <f t="shared" si="0"/>
        <v>9.5708944522373025E-7</v>
      </c>
      <c r="E11">
        <f t="shared" si="1"/>
        <v>958855</v>
      </c>
    </row>
    <row r="12" spans="1:7" x14ac:dyDescent="0.25">
      <c r="A12">
        <v>7</v>
      </c>
      <c r="B12" cm="1">
        <f t="array" ref="B12">_xlfn.XLOOKUP($C12,INDEX('p(on or before)'!$C$5:$AA$79,0,finder!A12),'p(on or before)'!$B$5:$B$79)</f>
        <v>14</v>
      </c>
      <c r="C12">
        <f>IF(_xlfn.MAXIFS(INDEX('p(on or before)'!$C$5:$AA$79, 0,0+A12),INDEX('p(on or before)'!$C$5:$AA$79, 0,0+A12),"&lt;"&amp;$B$3)&gt;0,_xlfn.MAXIFS(INDEX('p(on or before)'!$C$5:$AA$79, 0,0+A12),INDEX('p(on or before)'!$C$5:$AA$79, 0,0+A12),"&lt;"&amp;$B$3),FALSE)</f>
        <v>1.7291154705276123E-6</v>
      </c>
      <c r="D12">
        <f t="shared" si="0"/>
        <v>2.7088452947238765E-7</v>
      </c>
      <c r="E12">
        <f t="shared" si="1"/>
        <v>578330.37587412586</v>
      </c>
    </row>
    <row r="13" spans="1:7" x14ac:dyDescent="0.25">
      <c r="A13">
        <v>8</v>
      </c>
      <c r="B13" cm="1">
        <f t="array" ref="B13">_xlfn.XLOOKUP($C13,INDEX('p(on or before)'!$C$5:$AA$79,0,finder!A13),'p(on or before)'!$B$5:$B$79)</f>
        <v>17</v>
      </c>
      <c r="C13">
        <f>IF(_xlfn.MAXIFS(INDEX('p(on or before)'!$C$5:$AA$79, 0,0+A13),INDEX('p(on or before)'!$C$5:$AA$79, 0,0+A13),"&lt;"&amp;$B$3)&gt;0,_xlfn.MAXIFS(INDEX('p(on or before)'!$C$5:$AA$79, 0,0+A13),INDEX('p(on or before)'!$C$5:$AA$79, 0,0+A13),"&lt;"&amp;$B$3),FALSE)</f>
        <v>1.4409295587730104E-6</v>
      </c>
      <c r="D13">
        <f t="shared" si="0"/>
        <v>5.5907044122698948E-7</v>
      </c>
      <c r="E13">
        <f t="shared" si="1"/>
        <v>693996.4510489509</v>
      </c>
    </row>
    <row r="14" spans="1:7" x14ac:dyDescent="0.25">
      <c r="A14">
        <v>9</v>
      </c>
      <c r="B14" cm="1">
        <f t="array" ref="B14">_xlfn.XLOOKUP($C14,INDEX('p(on or before)'!$C$5:$AA$79,0,finder!A14),'p(on or before)'!$B$5:$B$79)</f>
        <v>20</v>
      </c>
      <c r="C14">
        <f>IF(_xlfn.MAXIFS(INDEX('p(on or before)'!$C$5:$AA$79, 0,0+A14),INDEX('p(on or before)'!$C$5:$AA$79, 0,0+A14),"&lt;"&amp;$B$3)&gt;0,_xlfn.MAXIFS(INDEX('p(on or before)'!$C$5:$AA$79, 0,0+A14),INDEX('p(on or before)'!$C$5:$AA$79, 0,0+A14),"&lt;"&amp;$B$3),FALSE)</f>
        <v>1.3373077587526988E-6</v>
      </c>
      <c r="D14">
        <f t="shared" si="0"/>
        <v>6.6269224124730116E-7</v>
      </c>
      <c r="E14">
        <f t="shared" si="1"/>
        <v>747771.02985829953</v>
      </c>
    </row>
    <row r="15" spans="1:7" x14ac:dyDescent="0.25">
      <c r="A15">
        <v>10</v>
      </c>
      <c r="B15" cm="1">
        <f t="array" ref="B15">_xlfn.XLOOKUP($C15,INDEX('p(on or before)'!$C$5:$AA$79,0,finder!A15),'p(on or before)'!$B$5:$B$79)</f>
        <v>23</v>
      </c>
      <c r="C15">
        <f>IF(_xlfn.MAXIFS(INDEX('p(on or before)'!$C$5:$AA$79, 0,0+A15),INDEX('p(on or before)'!$C$5:$AA$79, 0,0+A15),"&lt;"&amp;$B$3)&gt;0,_xlfn.MAXIFS(INDEX('p(on or before)'!$C$5:$AA$79, 0,0+A15),INDEX('p(on or before)'!$C$5:$AA$79, 0,0+A15),"&lt;"&amp;$B$3),FALSE)</f>
        <v>1.3801701869178491E-6</v>
      </c>
      <c r="D15">
        <f t="shared" si="0"/>
        <v>6.1982981308215078E-7</v>
      </c>
      <c r="E15">
        <f t="shared" si="1"/>
        <v>724548.32706766925</v>
      </c>
    </row>
    <row r="16" spans="1:7" x14ac:dyDescent="0.25">
      <c r="A16">
        <v>11</v>
      </c>
      <c r="B16" cm="1">
        <f t="array" ref="B16">_xlfn.XLOOKUP($C16,INDEX('p(on or before)'!$C$5:$AA$79,0,finder!A16),'p(on or before)'!$B$5:$B$79)</f>
        <v>26</v>
      </c>
      <c r="C16">
        <f>IF(_xlfn.MAXIFS(INDEX('p(on or before)'!$C$5:$AA$79, 0,0+A16),INDEX('p(on or before)'!$C$5:$AA$79, 0,0+A16),"&lt;"&amp;$B$3)&gt;0,_xlfn.MAXIFS(INDEX('p(on or before)'!$C$5:$AA$79, 0,0+A16),INDEX('p(on or before)'!$C$5:$AA$79, 0,0+A16),"&lt;"&amp;$B$3),FALSE)</f>
        <v>1.577337356477542E-6</v>
      </c>
      <c r="D16">
        <f t="shared" si="0"/>
        <v>4.2266264352245787E-7</v>
      </c>
      <c r="E16">
        <f t="shared" si="1"/>
        <v>633979.78618421056</v>
      </c>
    </row>
    <row r="17" spans="1:5" x14ac:dyDescent="0.25">
      <c r="A17">
        <v>12</v>
      </c>
      <c r="B17" cm="1">
        <f t="array" ref="B17">_xlfn.XLOOKUP($C17,INDEX('p(on or before)'!$C$5:$AA$79,0,finder!A17),'p(on or before)'!$B$5:$B$79)</f>
        <v>29</v>
      </c>
      <c r="C17">
        <f>IF(_xlfn.MAXIFS(INDEX('p(on or before)'!$C$5:$AA$79, 0,0+A17),INDEX('p(on or before)'!$C$5:$AA$79, 0,0+A17),"&lt;"&amp;$B$3)&gt;0,_xlfn.MAXIFS(INDEX('p(on or before)'!$C$5:$AA$79, 0,0+A17),INDEX('p(on or before)'!$C$5:$AA$79, 0,0+A17),"&lt;"&amp;$B$3),FALSE)</f>
        <v>1.9865317212438902E-6</v>
      </c>
      <c r="D17">
        <f t="shared" si="0"/>
        <v>1.3468278756109758E-8</v>
      </c>
      <c r="E17">
        <f t="shared" si="1"/>
        <v>503389.89773283777</v>
      </c>
    </row>
    <row r="18" spans="1:5" x14ac:dyDescent="0.25">
      <c r="A18">
        <v>13</v>
      </c>
      <c r="B18" cm="1">
        <f t="array" ref="B18">_xlfn.XLOOKUP($C18,INDEX('p(on or before)'!$C$5:$AA$79,0,finder!A18),'p(on or before)'!$B$5:$B$79)</f>
        <v>31</v>
      </c>
      <c r="C18">
        <f>IF(_xlfn.MAXIFS(INDEX('p(on or before)'!$C$5:$AA$79, 0,0+A18),INDEX('p(on or before)'!$C$5:$AA$79, 0,0+A18),"&lt;"&amp;$B$3)&gt;0,_xlfn.MAXIFS(INDEX('p(on or before)'!$C$5:$AA$79, 0,0+A18),INDEX('p(on or before)'!$C$5:$AA$79, 0,0+A18),"&lt;"&amp;$B$3),FALSE)</f>
        <v>1.6291662264169474E-6</v>
      </c>
      <c r="D18">
        <f t="shared" si="0"/>
        <v>3.708337735830525E-7</v>
      </c>
      <c r="E18">
        <f t="shared" si="1"/>
        <v>613810.90755810519</v>
      </c>
    </row>
    <row r="19" spans="1:5" x14ac:dyDescent="0.25">
      <c r="A19">
        <v>14</v>
      </c>
      <c r="B19" cm="1">
        <f t="array" ref="B19">_xlfn.XLOOKUP($C19,INDEX('p(on or before)'!$C$5:$AA$79,0,finder!A19),'p(on or before)'!$B$5:$B$79)</f>
        <v>33</v>
      </c>
      <c r="C19">
        <f>IF(_xlfn.MAXIFS(INDEX('p(on or before)'!$C$5:$AA$79, 0,0+A19),INDEX('p(on or before)'!$C$5:$AA$79, 0,0+A19),"&lt;"&amp;$B$3)&gt;0,_xlfn.MAXIFS(INDEX('p(on or before)'!$C$5:$AA$79, 0,0+A19),INDEX('p(on or before)'!$C$5:$AA$79, 0,0+A19),"&lt;"&amp;$B$3),FALSE)</f>
        <v>1.4604410314909129E-6</v>
      </c>
      <c r="D19">
        <f t="shared" si="0"/>
        <v>5.3955896850908703E-7</v>
      </c>
      <c r="E19">
        <f t="shared" si="1"/>
        <v>684724.6677115988</v>
      </c>
    </row>
    <row r="20" spans="1:5" x14ac:dyDescent="0.25">
      <c r="A20">
        <v>15</v>
      </c>
      <c r="B20" cm="1">
        <f t="array" ref="B20">_xlfn.XLOOKUP($C20,INDEX('p(on or before)'!$C$5:$AA$79,0,finder!A20),'p(on or before)'!$B$5:$B$79)</f>
        <v>35</v>
      </c>
      <c r="C20">
        <f>IF(_xlfn.MAXIFS(INDEX('p(on or before)'!$C$5:$AA$79, 0,0+A20),INDEX('p(on or before)'!$C$5:$AA$79, 0,0+A20),"&lt;"&amp;$B$3)&gt;0,_xlfn.MAXIFS(INDEX('p(on or before)'!$C$5:$AA$79, 0,0+A20),INDEX('p(on or before)'!$C$5:$AA$79, 0,0+A20),"&lt;"&amp;$B$3),FALSE)</f>
        <v>1.4245285471099891E-6</v>
      </c>
      <c r="D20">
        <f t="shared" si="0"/>
        <v>5.7547145289001079E-7</v>
      </c>
      <c r="E20">
        <f t="shared" si="1"/>
        <v>701986.63412449614</v>
      </c>
    </row>
    <row r="21" spans="1:5" x14ac:dyDescent="0.25">
      <c r="A21">
        <v>16</v>
      </c>
      <c r="B21" cm="1">
        <f t="array" ref="B21">_xlfn.XLOOKUP($C21,INDEX('p(on or before)'!$C$5:$AA$79,0,finder!A21),'p(on or before)'!$B$5:$B$79)</f>
        <v>37</v>
      </c>
      <c r="C21">
        <f>IF(_xlfn.MAXIFS(INDEX('p(on or before)'!$C$5:$AA$79, 0,0+A21),INDEX('p(on or before)'!$C$5:$AA$79, 0,0+A21),"&lt;"&amp;$B$3)&gt;0,_xlfn.MAXIFS(INDEX('p(on or before)'!$C$5:$AA$79, 0,0+A21),INDEX('p(on or before)'!$C$5:$AA$79, 0,0+A21),"&lt;"&amp;$B$3),FALSE)</f>
        <v>1.5059301783734175E-6</v>
      </c>
      <c r="D21">
        <f t="shared" si="0"/>
        <v>4.9406982162658242E-7</v>
      </c>
      <c r="E21">
        <f t="shared" si="1"/>
        <v>664041.41065830702</v>
      </c>
    </row>
    <row r="22" spans="1:5" x14ac:dyDescent="0.25">
      <c r="A22">
        <v>17</v>
      </c>
      <c r="B22" cm="1">
        <f t="array" ref="B22">_xlfn.XLOOKUP($C22,INDEX('p(on or before)'!$C$5:$AA$79,0,finder!A22),'p(on or before)'!$B$5:$B$79)</f>
        <v>39</v>
      </c>
      <c r="C22">
        <f>IF(_xlfn.MAXIFS(INDEX('p(on or before)'!$C$5:$AA$79, 0,0+A22),INDEX('p(on or before)'!$C$5:$AA$79, 0,0+A22),"&lt;"&amp;$B$3)&gt;0,_xlfn.MAXIFS(INDEX('p(on or before)'!$C$5:$AA$79, 0,0+A22),INDEX('p(on or before)'!$C$5:$AA$79, 0,0+A22),"&lt;"&amp;$B$3),FALSE)</f>
        <v>1.7194056427961514E-6</v>
      </c>
      <c r="D22">
        <f t="shared" si="0"/>
        <v>2.8059435720384851E-7</v>
      </c>
      <c r="E22">
        <f t="shared" si="1"/>
        <v>581596.32323514344</v>
      </c>
    </row>
    <row r="23" spans="1:5" x14ac:dyDescent="0.25">
      <c r="A23">
        <v>18</v>
      </c>
      <c r="B23" cm="1">
        <f t="array" ref="B23">_xlfn.XLOOKUP($C23,INDEX('p(on or before)'!$C$5:$AA$79,0,finder!A23),'p(on or before)'!$B$5:$B$79)</f>
        <v>40</v>
      </c>
      <c r="C23">
        <f>IF(_xlfn.MAXIFS(INDEX('p(on or before)'!$C$5:$AA$79, 0,0+A23),INDEX('p(on or before)'!$C$5:$AA$79, 0,0+A23),"&lt;"&amp;$B$3)&gt;0,_xlfn.MAXIFS(INDEX('p(on or before)'!$C$5:$AA$79, 0,0+A23),INDEX('p(on or before)'!$C$5:$AA$79, 0,0+A23),"&lt;"&amp;$B$3),FALSE)</f>
        <v>1.1857969950318283E-6</v>
      </c>
      <c r="D23">
        <f t="shared" si="0"/>
        <v>8.1420300496817165E-7</v>
      </c>
      <c r="E23">
        <f t="shared" si="1"/>
        <v>843314.66869095818</v>
      </c>
    </row>
    <row r="24" spans="1:5" x14ac:dyDescent="0.25">
      <c r="A24">
        <v>19</v>
      </c>
      <c r="B24" cm="1">
        <f t="array" ref="B24">_xlfn.XLOOKUP($C24,INDEX('p(on or before)'!$C$5:$AA$79,0,finder!A24),'p(on or before)'!$B$5:$B$79)</f>
        <v>42</v>
      </c>
      <c r="C24">
        <f>IF(_xlfn.MAXIFS(INDEX('p(on or before)'!$C$5:$AA$79, 0,0+A24),INDEX('p(on or before)'!$C$5:$AA$79, 0,0+A24),"&lt;"&amp;$B$3)&gt;0,_xlfn.MAXIFS(INDEX('p(on or before)'!$C$5:$AA$79, 0,0+A24),INDEX('p(on or before)'!$C$5:$AA$79, 0,0+A24),"&lt;"&amp;$B$3),FALSE)</f>
        <v>1.5575457097214398E-6</v>
      </c>
      <c r="D24">
        <f t="shared" si="0"/>
        <v>4.4245429027856012E-7</v>
      </c>
      <c r="E24">
        <f t="shared" si="1"/>
        <v>642035.7320870189</v>
      </c>
    </row>
    <row r="25" spans="1:5" x14ac:dyDescent="0.25">
      <c r="A25">
        <v>20</v>
      </c>
      <c r="B25" cm="1">
        <f t="array" ref="B25">_xlfn.XLOOKUP($C25,INDEX('p(on or before)'!$C$5:$AA$79,0,finder!A25),'p(on or before)'!$B$5:$B$79)</f>
        <v>43</v>
      </c>
      <c r="C25">
        <f>IF(_xlfn.MAXIFS(INDEX('p(on or before)'!$C$5:$AA$79, 0,0+A25),INDEX('p(on or before)'!$C$5:$AA$79, 0,0+A25),"&lt;"&amp;$B$3)&gt;0,_xlfn.MAXIFS(INDEX('p(on or before)'!$C$5:$AA$79, 0,0+A25),INDEX('p(on or before)'!$C$5:$AA$79, 0,0+A25),"&lt;"&amp;$B$3),FALSE)</f>
        <v>1.1959725985361062E-6</v>
      </c>
      <c r="D25">
        <f t="shared" si="0"/>
        <v>8.0402740146389372E-7</v>
      </c>
      <c r="E25">
        <f t="shared" si="1"/>
        <v>836139.55806681479</v>
      </c>
    </row>
    <row r="26" spans="1:5" x14ac:dyDescent="0.25">
      <c r="A26">
        <v>21</v>
      </c>
      <c r="B26" cm="1">
        <f t="array" ref="B26">_xlfn.XLOOKUP($C26,INDEX('p(on or before)'!$C$5:$AA$79,0,finder!A26),'p(on or before)'!$B$5:$B$79)</f>
        <v>45</v>
      </c>
      <c r="C26">
        <f>IF(_xlfn.MAXIFS(INDEX('p(on or before)'!$C$5:$AA$79, 0,0+A26),INDEX('p(on or before)'!$C$5:$AA$79, 0,0+A26),"&lt;"&amp;$B$3)&gt;0,_xlfn.MAXIFS(INDEX('p(on or before)'!$C$5:$AA$79, 0,0+A26),INDEX('p(on or before)'!$C$5:$AA$79, 0,0+A26),"&lt;"&amp;$B$3),FALSE)</f>
        <v>1.793958897804157E-6</v>
      </c>
      <c r="D26">
        <f t="shared" si="0"/>
        <v>2.0604110219584295E-7</v>
      </c>
      <c r="E26">
        <f t="shared" si="1"/>
        <v>557426.37204454397</v>
      </c>
    </row>
    <row r="27" spans="1:5" x14ac:dyDescent="0.25">
      <c r="A27">
        <v>22</v>
      </c>
      <c r="B27" cm="1">
        <f t="array" ref="B27">_xlfn.XLOOKUP($C27,INDEX('p(on or before)'!$C$5:$AA$79,0,finder!A27),'p(on or before)'!$B$5:$B$79)</f>
        <v>46</v>
      </c>
      <c r="C27">
        <f>IF(_xlfn.MAXIFS(INDEX('p(on or before)'!$C$5:$AA$79, 0,0+A27),INDEX('p(on or before)'!$C$5:$AA$79, 0,0+A27),"&lt;"&amp;$B$3)&gt;0,_xlfn.MAXIFS(INDEX('p(on or before)'!$C$5:$AA$79, 0,0+A27),INDEX('p(on or before)'!$C$5:$AA$79, 0,0+A27),"&lt;"&amp;$B$3),FALSE)</f>
        <v>1.5281872092405803E-6</v>
      </c>
      <c r="D27">
        <f t="shared" si="0"/>
        <v>4.7181279075941956E-7</v>
      </c>
      <c r="E27">
        <f t="shared" si="1"/>
        <v>654370.08892185497</v>
      </c>
    </row>
    <row r="28" spans="1:5" x14ac:dyDescent="0.25">
      <c r="A28">
        <v>23</v>
      </c>
      <c r="B28" cm="1">
        <f t="array" ref="B28">_xlfn.XLOOKUP($C28,INDEX('p(on or before)'!$C$5:$AA$79,0,finder!A28),'p(on or before)'!$B$5:$B$79)</f>
        <v>47</v>
      </c>
      <c r="C28">
        <f>IF(_xlfn.MAXIFS(INDEX('p(on or before)'!$C$5:$AA$79, 0,0+A28),INDEX('p(on or before)'!$C$5:$AA$79, 0,0+A28),"&lt;"&amp;$B$3)&gt;0,_xlfn.MAXIFS(INDEX('p(on or before)'!$C$5:$AA$79, 0,0+A28),INDEX('p(on or before)'!$C$5:$AA$79, 0,0+A28),"&lt;"&amp;$B$3),FALSE)</f>
        <v>1.355184883666175E-6</v>
      </c>
      <c r="D28">
        <f t="shared" si="0"/>
        <v>6.4481511633382494E-7</v>
      </c>
      <c r="E28">
        <f t="shared" si="1"/>
        <v>737906.69601826207</v>
      </c>
    </row>
    <row r="29" spans="1:5" x14ac:dyDescent="0.25">
      <c r="A29">
        <v>24</v>
      </c>
      <c r="B29" cm="1">
        <f t="array" ref="B29">_xlfn.XLOOKUP($C29,INDEX('p(on or before)'!$C$5:$AA$79,0,finder!A29),'p(on or before)'!$B$5:$B$79)</f>
        <v>48</v>
      </c>
      <c r="C29">
        <f>IF(_xlfn.MAXIFS(INDEX('p(on or before)'!$C$5:$AA$79, 0,0+A29),INDEX('p(on or before)'!$C$5:$AA$79, 0,0+A29),"&lt;"&amp;$B$3)&gt;0,_xlfn.MAXIFS(INDEX('p(on or before)'!$C$5:$AA$79, 0,0+A29),INDEX('p(on or before)'!$C$5:$AA$79, 0,0+A29),"&lt;"&amp;$B$3),FALSE)</f>
        <v>1.2509398926149299E-6</v>
      </c>
      <c r="D29">
        <f t="shared" si="0"/>
        <v>7.4906010738507005E-7</v>
      </c>
      <c r="E29">
        <f t="shared" si="1"/>
        <v>799398.92068645114</v>
      </c>
    </row>
    <row r="30" spans="1:5" x14ac:dyDescent="0.25">
      <c r="A30">
        <v>25</v>
      </c>
      <c r="B30" cm="1">
        <f t="array" ref="B30">_xlfn.XLOOKUP($C30,INDEX('p(on or before)'!$C$5:$AA$79,0,finder!A30),'p(on or before)'!$B$5:$B$79)</f>
        <v>49</v>
      </c>
      <c r="C30">
        <f>IF(_xlfn.MAXIFS(INDEX('p(on or before)'!$C$5:$AA$79, 0,0+A30),INDEX('p(on or before)'!$C$5:$AA$79, 0,0+A30),"&lt;"&amp;$B$3)&gt;0,_xlfn.MAXIFS(INDEX('p(on or before)'!$C$5:$AA$79, 0,0+A30),INDEX('p(on or before)'!$C$5:$AA$79, 0,0+A30),"&lt;"&amp;$B$3),FALSE)</f>
        <v>1.2018834262378747E-6</v>
      </c>
      <c r="D30">
        <f t="shared" si="0"/>
        <v>7.9811657376212521E-7</v>
      </c>
      <c r="E30">
        <f t="shared" si="1"/>
        <v>832027.44806140766</v>
      </c>
    </row>
  </sheetData>
  <conditionalFormatting sqref="B6:B30">
    <cfRule type="cellIs" dxfId="0" priority="1" operator="lessThanOrEqual">
      <formula>35</formula>
    </cfRule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E9A120-3CA3-4E85-83B8-3B7094A6B218}">
  <dimension ref="A2:S85"/>
  <sheetViews>
    <sheetView workbookViewId="0">
      <selection activeCell="D12" sqref="D12"/>
    </sheetView>
  </sheetViews>
  <sheetFormatPr defaultRowHeight="15" x14ac:dyDescent="0.25"/>
  <cols>
    <col min="2" max="2" width="11" bestFit="1" customWidth="1"/>
    <col min="4" max="5" width="11" bestFit="1" customWidth="1"/>
    <col min="8" max="9" width="12" bestFit="1" customWidth="1"/>
    <col min="10" max="10" width="12.140625" bestFit="1" customWidth="1"/>
    <col min="11" max="11" width="11" customWidth="1"/>
    <col min="12" max="12" width="9.140625" customWidth="1"/>
    <col min="18" max="18" width="21.7109375" customWidth="1"/>
  </cols>
  <sheetData>
    <row r="2" spans="1:7" ht="15.75" thickBot="1" x14ac:dyDescent="0.3">
      <c r="B2" t="s">
        <v>66</v>
      </c>
      <c r="C2">
        <f>SUM(C7:G7)</f>
        <v>8</v>
      </c>
    </row>
    <row r="3" spans="1:7" ht="16.5" thickTop="1" thickBot="1" x14ac:dyDescent="0.3">
      <c r="B3" t="s">
        <v>6</v>
      </c>
      <c r="C3" s="6">
        <v>20</v>
      </c>
    </row>
    <row r="4" spans="1:7" ht="15.75" thickTop="1" x14ac:dyDescent="0.25">
      <c r="B4" t="s">
        <v>5</v>
      </c>
      <c r="C4">
        <v>15</v>
      </c>
    </row>
    <row r="6" spans="1:7" ht="15.75" thickBot="1" x14ac:dyDescent="0.3">
      <c r="C6" t="s">
        <v>17</v>
      </c>
      <c r="D6" t="s">
        <v>1</v>
      </c>
      <c r="E6" t="s">
        <v>2</v>
      </c>
      <c r="F6" t="s">
        <v>3</v>
      </c>
      <c r="G6" t="s">
        <v>4</v>
      </c>
    </row>
    <row r="7" spans="1:7" ht="16.5" thickTop="1" thickBot="1" x14ac:dyDescent="0.3">
      <c r="B7" t="s">
        <v>65</v>
      </c>
      <c r="C7" s="6">
        <v>1</v>
      </c>
      <c r="D7" s="6">
        <v>1</v>
      </c>
      <c r="E7" s="6">
        <v>4</v>
      </c>
      <c r="F7" s="6">
        <v>1</v>
      </c>
      <c r="G7" s="6">
        <v>1</v>
      </c>
    </row>
    <row r="8" spans="1:7" ht="15.75" thickTop="1" x14ac:dyDescent="0.25">
      <c r="B8" t="s">
        <v>8</v>
      </c>
      <c r="C8">
        <f>INT($C$3/5)+IF(MOD($C$3,5)&gt;=1, 1, 0)</f>
        <v>4</v>
      </c>
      <c r="D8">
        <f>INT($C$3/5)+IF(MOD($C$3,5)&gt;=2, 1, 0)</f>
        <v>4</v>
      </c>
      <c r="E8">
        <f>INT($C$3/5)+IF(MOD($C$3,5)&gt;=3, 1, 0)</f>
        <v>4</v>
      </c>
      <c r="F8">
        <f>INT($C$3/5)+IF(MOD($C$3,5)&gt;=4, 1, 0)</f>
        <v>4</v>
      </c>
      <c r="G8">
        <f>INT($C$3/5)</f>
        <v>4</v>
      </c>
    </row>
    <row r="9" spans="1:7" x14ac:dyDescent="0.25">
      <c r="C9">
        <f>(COMBIN(C8, C8) * COMBIN($C$4-C7, C8-C7))/COMBIN($C$4,C8)</f>
        <v>0.26666666666666666</v>
      </c>
      <c r="D9">
        <f>(COMBIN(D8, D8) * COMBIN($C$4-D7, D8-D7))/COMBIN($C$4,D8)</f>
        <v>0.26666666666666666</v>
      </c>
      <c r="E9">
        <f>(COMBIN(E8, E8) * COMBIN($C$4-E7, E8-E7))/COMBIN($C$4,E8)</f>
        <v>7.326007326007326E-4</v>
      </c>
      <c r="F9">
        <f>(COMBIN(F8, F8) * COMBIN($C$4-F7, F8-F7))/COMBIN($C$4,F8)</f>
        <v>0.26666666666666666</v>
      </c>
      <c r="G9">
        <f>(COMBIN(G8, G8) * COMBIN($C$4-G7, G8-G7))/COMBIN($C$4,G8)</f>
        <v>0.26666666666666666</v>
      </c>
    </row>
    <row r="11" spans="1:7" ht="15.75" thickBot="1" x14ac:dyDescent="0.3">
      <c r="B11" t="s">
        <v>19</v>
      </c>
      <c r="C11" t="s">
        <v>20</v>
      </c>
      <c r="E11" t="s">
        <v>9</v>
      </c>
      <c r="F11" t="s">
        <v>12</v>
      </c>
    </row>
    <row r="12" spans="1:7" ht="16.5" thickTop="1" thickBot="1" x14ac:dyDescent="0.3">
      <c r="B12" s="6">
        <v>5</v>
      </c>
      <c r="C12">
        <f>E12*B12</f>
        <v>1.8523040745262967E-5</v>
      </c>
      <c r="E12">
        <f>PRODUCT(C9:G9)</f>
        <v>3.7046081490525934E-6</v>
      </c>
      <c r="F12">
        <f>1/E12</f>
        <v>269934.08203125</v>
      </c>
    </row>
    <row r="13" spans="1:7" ht="15.75" thickTop="1" x14ac:dyDescent="0.25"/>
    <row r="16" spans="1:7" x14ac:dyDescent="0.25">
      <c r="A16" t="s">
        <v>13</v>
      </c>
    </row>
    <row r="18" spans="1:19" x14ac:dyDescent="0.25">
      <c r="A18" t="s">
        <v>15</v>
      </c>
      <c r="J18" t="s">
        <v>19</v>
      </c>
      <c r="M18" t="s">
        <v>20</v>
      </c>
    </row>
    <row r="19" spans="1:19" x14ac:dyDescent="0.25">
      <c r="B19" t="s">
        <v>17</v>
      </c>
      <c r="C19" t="s">
        <v>1</v>
      </c>
      <c r="D19" t="s">
        <v>2</v>
      </c>
      <c r="E19" t="s">
        <v>3</v>
      </c>
      <c r="F19" t="s">
        <v>4</v>
      </c>
      <c r="G19" t="s">
        <v>18</v>
      </c>
      <c r="H19" t="s">
        <v>40</v>
      </c>
      <c r="I19" t="s">
        <v>12</v>
      </c>
      <c r="J19" t="s">
        <v>14</v>
      </c>
      <c r="K19" t="s">
        <v>44</v>
      </c>
      <c r="L19" t="s">
        <v>48</v>
      </c>
      <c r="M19" t="s">
        <v>14</v>
      </c>
      <c r="N19" t="s">
        <v>44</v>
      </c>
      <c r="O19" t="s">
        <v>48</v>
      </c>
    </row>
    <row r="20" spans="1:19" x14ac:dyDescent="0.25">
      <c r="A20" t="s">
        <v>16</v>
      </c>
      <c r="B20">
        <v>5</v>
      </c>
      <c r="C20">
        <v>5</v>
      </c>
      <c r="D20">
        <v>4</v>
      </c>
      <c r="E20">
        <v>5</v>
      </c>
      <c r="F20">
        <v>5</v>
      </c>
      <c r="G20">
        <v>52</v>
      </c>
      <c r="H20">
        <f>PRODUCT((COMBIN(_xlfn.XLOOKUP($G20,vgt_required_data!$A$4:$A$77,vgt_required_data!$B$4:$B$77),_xlfn.XLOOKUP($G20,vgt_required_data!$A$4:$A$77,vgt_required_data!$B$4:$B$77))*COMBIN($C$4-B20,_xlfn.XLOOKUP($G20,vgt_required_data!$A$4:$A$77,vgt_required_data!$B$4:$B$77)-B20))/COMBIN($C$4,_xlfn.XLOOKUP($G20,vgt_required_data!$A$4:$A$77,vgt_required_data!$B$4:$B$77)),(COMBIN(_xlfn.XLOOKUP($G20,vgt_required_data!$A$4:$A$77,vgt_required_data!$C$4:$C$77),_xlfn.XLOOKUP($G20,vgt_required_data!$A$4:$A$77,vgt_required_data!$C$4:$C$77))*COMBIN($C$4-C20,_xlfn.XLOOKUP($G20,vgt_required_data!$A$4:$A$77,vgt_required_data!$C$4:$C$77)-C20))/COMBIN($C$4,_xlfn.XLOOKUP($G20,vgt_required_data!$A$4:$A$77,vgt_required_data!$C$4:$C$77)),(COMBIN(_xlfn.XLOOKUP($G20,vgt_required_data!$A$4:$A$77,vgt_required_data!$D$4:$D$77),_xlfn.XLOOKUP($G20,vgt_required_data!$A$4:$A$77,vgt_required_data!$D$4:$D$77))*COMBIN($C$4-D20,_xlfn.XLOOKUP($G20,vgt_required_data!$A$4:$A$77,vgt_required_data!$D$4:$D$77)-D20))/COMBIN($C$4,_xlfn.XLOOKUP($G20,vgt_required_data!$A$4:$A$77,vgt_required_data!$D$4:$D$77)),(COMBIN(_xlfn.XLOOKUP($G20,vgt_required_data!$A$4:$A$77,vgt_required_data!$E$4:$E$77),_xlfn.XLOOKUP($G20,vgt_required_data!$A$4:$A$77,vgt_required_data!$E$4:$E$77))*COMBIN($C$4-E20,_xlfn.XLOOKUP($G20,vgt_required_data!$A$4:$A$77,vgt_required_data!$E$4:$E$77)-E20))/COMBIN($C$4,_xlfn.XLOOKUP($G20,vgt_required_data!$A$4:$A$77,vgt_required_data!$E$4:$E$77)),(COMBIN(_xlfn.XLOOKUP($G20,vgt_required_data!$A$4:$A$77,vgt_required_data!$F$4:$F$77),_xlfn.XLOOKUP($G20,vgt_required_data!$A$4:$A$77,vgt_required_data!$F$4:$F$77))*COMBIN($C$4-F20,_xlfn.XLOOKUP($G20,vgt_required_data!$A$4:$A$77,vgt_required_data!$F$4:$F$77)-F20))/COMBIN($C$4,_xlfn.XLOOKUP($G20,vgt_required_data!$A$4:$A$77,vgt_required_data!$F$4:$F$77)))</f>
        <v>2.5641908565539319E-5</v>
      </c>
      <c r="I20">
        <f>1/H20</f>
        <v>38998.657118055569</v>
      </c>
      <c r="J20">
        <v>40</v>
      </c>
      <c r="K20">
        <v>80</v>
      </c>
      <c r="L20">
        <v>120</v>
      </c>
      <c r="M20">
        <f>$H20*J20/1</f>
        <v>1.0256763426215727E-3</v>
      </c>
      <c r="N20">
        <f>$H20*K20/2</f>
        <v>1.0256763426215727E-3</v>
      </c>
      <c r="O20">
        <f>$H20*L20/3</f>
        <v>1.0256763426215727E-3</v>
      </c>
    </row>
    <row r="21" spans="1:19" x14ac:dyDescent="0.25">
      <c r="A21" t="s">
        <v>16</v>
      </c>
      <c r="B21">
        <v>5</v>
      </c>
      <c r="C21">
        <v>5</v>
      </c>
      <c r="D21">
        <v>4</v>
      </c>
      <c r="E21">
        <v>5</v>
      </c>
      <c r="F21">
        <v>5</v>
      </c>
      <c r="G21">
        <v>59</v>
      </c>
      <c r="H21">
        <f>PRODUCT((COMBIN(_xlfn.XLOOKUP($G21,vgt_required_data!$A$4:$A$77,vgt_required_data!$B$4:$B$77),_xlfn.XLOOKUP($G21,vgt_required_data!$A$4:$A$77,vgt_required_data!$B$4:$B$77))*COMBIN($C$4-B21,_xlfn.XLOOKUP($G21,vgt_required_data!$A$4:$A$77,vgt_required_data!$B$4:$B$77)-B21))/COMBIN($C$4,_xlfn.XLOOKUP($G21,vgt_required_data!$A$4:$A$77,vgt_required_data!$B$4:$B$77)),(COMBIN(_xlfn.XLOOKUP($G21,vgt_required_data!$A$4:$A$77,vgt_required_data!$C$4:$C$77),_xlfn.XLOOKUP($G21,vgt_required_data!$A$4:$A$77,vgt_required_data!$C$4:$C$77))*COMBIN($C$4-C21,_xlfn.XLOOKUP($G21,vgt_required_data!$A$4:$A$77,vgt_required_data!$C$4:$C$77)-C21))/COMBIN($C$4,_xlfn.XLOOKUP($G21,vgt_required_data!$A$4:$A$77,vgt_required_data!$C$4:$C$77)),(COMBIN(_xlfn.XLOOKUP($G21,vgt_required_data!$A$4:$A$77,vgt_required_data!$D$4:$D$77),_xlfn.XLOOKUP($G21,vgt_required_data!$A$4:$A$77,vgt_required_data!$D$4:$D$77))*COMBIN($C$4-D21,_xlfn.XLOOKUP($G21,vgt_required_data!$A$4:$A$77,vgt_required_data!$D$4:$D$77)-D21))/COMBIN($C$4,_xlfn.XLOOKUP($G21,vgt_required_data!$A$4:$A$77,vgt_required_data!$D$4:$D$77)),(COMBIN(_xlfn.XLOOKUP($G21,vgt_required_data!$A$4:$A$77,vgt_required_data!$E$4:$E$77),_xlfn.XLOOKUP($G21,vgt_required_data!$A$4:$A$77,vgt_required_data!$E$4:$E$77))*COMBIN($C$4-E21,_xlfn.XLOOKUP($G21,vgt_required_data!$A$4:$A$77,vgt_required_data!$E$4:$E$77)-E21))/COMBIN($C$4,_xlfn.XLOOKUP($G21,vgt_required_data!$A$4:$A$77,vgt_required_data!$E$4:$E$77)),(COMBIN(_xlfn.XLOOKUP($G21,vgt_required_data!$A$4:$A$77,vgt_required_data!$F$4:$F$77),_xlfn.XLOOKUP($G21,vgt_required_data!$A$4:$A$77,vgt_required_data!$F$4:$F$77))*COMBIN($C$4-F21,_xlfn.XLOOKUP($G21,vgt_required_data!$A$4:$A$77,vgt_required_data!$F$4:$F$77)-F21))/COMBIN($C$4,_xlfn.XLOOKUP($G21,vgt_required_data!$A$4:$A$77,vgt_required_data!$F$4:$F$77)))</f>
        <v>1.0234549694513797E-3</v>
      </c>
      <c r="I21">
        <f>1/H21</f>
        <v>977.08255844030668</v>
      </c>
      <c r="J21">
        <v>1</v>
      </c>
      <c r="K21">
        <v>2</v>
      </c>
      <c r="L21">
        <v>3</v>
      </c>
      <c r="M21">
        <f>$H21*J21/1</f>
        <v>1.0234549694513797E-3</v>
      </c>
      <c r="N21">
        <f>$H21*K21/2</f>
        <v>1.0234549694513797E-3</v>
      </c>
      <c r="O21">
        <f>$H21*L21/3</f>
        <v>1.0234549694513797E-3</v>
      </c>
    </row>
    <row r="22" spans="1:19" x14ac:dyDescent="0.25">
      <c r="A22" t="s">
        <v>16</v>
      </c>
      <c r="B22">
        <v>5</v>
      </c>
      <c r="C22">
        <v>5</v>
      </c>
      <c r="D22">
        <v>4</v>
      </c>
      <c r="E22">
        <v>5</v>
      </c>
      <c r="F22">
        <v>5</v>
      </c>
      <c r="G22">
        <v>75</v>
      </c>
      <c r="H22" t="s">
        <v>41</v>
      </c>
      <c r="I22" t="s">
        <v>42</v>
      </c>
      <c r="J22">
        <v>0.01</v>
      </c>
      <c r="K22">
        <v>0.01</v>
      </c>
      <c r="L22">
        <v>0.01</v>
      </c>
      <c r="M22">
        <v>0</v>
      </c>
      <c r="N22">
        <v>0</v>
      </c>
      <c r="O22">
        <v>0</v>
      </c>
    </row>
    <row r="23" spans="1:19" x14ac:dyDescent="0.25">
      <c r="M23">
        <f>SUM(M20:M22)</f>
        <v>2.0491313120729526E-3</v>
      </c>
      <c r="N23">
        <f t="shared" ref="N23:O23" si="0">SUM(N20:N22)</f>
        <v>2.0491313120729526E-3</v>
      </c>
      <c r="O23">
        <f t="shared" si="0"/>
        <v>2.0491313120729526E-3</v>
      </c>
    </row>
    <row r="24" spans="1:19" x14ac:dyDescent="0.25">
      <c r="Q24" t="s">
        <v>49</v>
      </c>
    </row>
    <row r="25" spans="1:19" x14ac:dyDescent="0.25">
      <c r="A25" t="s">
        <v>21</v>
      </c>
      <c r="B25">
        <v>1</v>
      </c>
      <c r="C25">
        <v>3</v>
      </c>
      <c r="D25">
        <v>2</v>
      </c>
      <c r="E25">
        <v>3</v>
      </c>
      <c r="F25">
        <v>1</v>
      </c>
      <c r="G25">
        <v>17</v>
      </c>
      <c r="H25">
        <f>PRODUCT((COMBIN(_xlfn.XLOOKUP($G25,vgt_required_data!$A$4:$A$77,vgt_required_data!$B$4:$B$77),_xlfn.XLOOKUP($G25,vgt_required_data!$A$4:$A$77,vgt_required_data!$B$4:$B$77))*COMBIN($C$4-B25,_xlfn.XLOOKUP($G25,vgt_required_data!$A$4:$A$77,vgt_required_data!$B$4:$B$77)-B25))/COMBIN($C$4,_xlfn.XLOOKUP($G25,vgt_required_data!$A$4:$A$77,vgt_required_data!$B$4:$B$77)),(COMBIN(_xlfn.XLOOKUP($G25,vgt_required_data!$A$4:$A$77,vgt_required_data!$C$4:$C$77),_xlfn.XLOOKUP($G25,vgt_required_data!$A$4:$A$77,vgt_required_data!$C$4:$C$77))*COMBIN($C$4-C25,_xlfn.XLOOKUP($G25,vgt_required_data!$A$4:$A$77,vgt_required_data!$C$4:$C$77)-C25))/COMBIN($C$4,_xlfn.XLOOKUP($G25,vgt_required_data!$A$4:$A$77,vgt_required_data!$C$4:$C$77)),(COMBIN(_xlfn.XLOOKUP($G25,vgt_required_data!$A$4:$A$77,vgt_required_data!$D$4:$D$77),_xlfn.XLOOKUP($G25,vgt_required_data!$A$4:$A$77,vgt_required_data!$D$4:$D$77))*COMBIN($C$4-D25,_xlfn.XLOOKUP($G25,vgt_required_data!$A$4:$A$77,vgt_required_data!$D$4:$D$77)-D25))/COMBIN($C$4,_xlfn.XLOOKUP($G25,vgt_required_data!$A$4:$A$77,vgt_required_data!$D$4:$D$77)),(COMBIN(_xlfn.XLOOKUP($G25,vgt_required_data!$A$4:$A$77,vgt_required_data!$E$4:$E$77),_xlfn.XLOOKUP($G25,vgt_required_data!$A$4:$A$77,vgt_required_data!$E$4:$E$77))*COMBIN($C$4-E25,_xlfn.XLOOKUP($G25,vgt_required_data!$A$4:$A$77,vgt_required_data!$E$4:$E$77)-E25))/COMBIN($C$4,_xlfn.XLOOKUP($G25,vgt_required_data!$A$4:$A$77,vgt_required_data!$E$4:$E$77)),(COMBIN(_xlfn.XLOOKUP($G25,vgt_required_data!$A$4:$A$77,vgt_required_data!$F$4:$F$77),_xlfn.XLOOKUP($G25,vgt_required_data!$A$4:$A$77,vgt_required_data!$F$4:$F$77))*COMBIN($C$4-F25,_xlfn.XLOOKUP($G25,vgt_required_data!$A$4:$A$77,vgt_required_data!$F$4:$F$77)-F25))/COMBIN($C$4,_xlfn.XLOOKUP($G25,vgt_required_data!$A$4:$A$77,vgt_required_data!$F$4:$F$77)))</f>
        <v>2.9442038861191122E-8</v>
      </c>
      <c r="I25">
        <f t="shared" ref="I25:I49" si="1">1/H25</f>
        <v>33965039.062500015</v>
      </c>
      <c r="J25">
        <v>5000</v>
      </c>
      <c r="K25">
        <v>10000</v>
      </c>
      <c r="L25">
        <v>250000</v>
      </c>
      <c r="M25">
        <f t="shared" ref="M25:M48" si="2">J25/1*$H25</f>
        <v>1.472101943059556E-4</v>
      </c>
      <c r="N25">
        <f t="shared" ref="N25:N48" si="3">K25/2*$H25</f>
        <v>1.472101943059556E-4</v>
      </c>
      <c r="O25">
        <f t="shared" ref="O25:O48" si="4">L25/3*$H25</f>
        <v>2.4535032384325932E-3</v>
      </c>
      <c r="Q25">
        <f>L25/3-$O$49</f>
        <v>83332.37839923687</v>
      </c>
      <c r="R25">
        <f>POWER(Q25,2)</f>
        <v>6944285289.6735992</v>
      </c>
      <c r="S25">
        <f>H25*R25</f>
        <v>204.45391736176796</v>
      </c>
    </row>
    <row r="26" spans="1:19" x14ac:dyDescent="0.25">
      <c r="A26" t="s">
        <v>22</v>
      </c>
      <c r="B26">
        <v>0</v>
      </c>
      <c r="C26">
        <v>1</v>
      </c>
      <c r="D26">
        <v>2</v>
      </c>
      <c r="E26">
        <v>3</v>
      </c>
      <c r="F26">
        <v>4</v>
      </c>
      <c r="G26">
        <v>26</v>
      </c>
      <c r="H26">
        <f>PRODUCT((COMBIN(_xlfn.XLOOKUP($G26,vgt_required_data!$A$4:$A$77,vgt_required_data!$B$4:$B$77),_xlfn.XLOOKUP($G26,vgt_required_data!$A$4:$A$77,vgt_required_data!$B$4:$B$77))*COMBIN($C$4-B26,_xlfn.XLOOKUP($G26,vgt_required_data!$A$4:$A$77,vgt_required_data!$B$4:$B$77)-B26))/COMBIN($C$4,_xlfn.XLOOKUP($G26,vgt_required_data!$A$4:$A$77,vgt_required_data!$B$4:$B$77)),(COMBIN(_xlfn.XLOOKUP($G26,vgt_required_data!$A$4:$A$77,vgt_required_data!$C$4:$C$77),_xlfn.XLOOKUP($G26,vgt_required_data!$A$4:$A$77,vgt_required_data!$C$4:$C$77))*COMBIN($C$4-C26,_xlfn.XLOOKUP($G26,vgt_required_data!$A$4:$A$77,vgt_required_data!$C$4:$C$77)-C26))/COMBIN($C$4,_xlfn.XLOOKUP($G26,vgt_required_data!$A$4:$A$77,vgt_required_data!$C$4:$C$77)),(COMBIN(_xlfn.XLOOKUP($G26,vgt_required_data!$A$4:$A$77,vgt_required_data!$D$4:$D$77),_xlfn.XLOOKUP($G26,vgt_required_data!$A$4:$A$77,vgt_required_data!$D$4:$D$77))*COMBIN($C$4-D26,_xlfn.XLOOKUP($G26,vgt_required_data!$A$4:$A$77,vgt_required_data!$D$4:$D$77)-D26))/COMBIN($C$4,_xlfn.XLOOKUP($G26,vgt_required_data!$A$4:$A$77,vgt_required_data!$D$4:$D$77)),(COMBIN(_xlfn.XLOOKUP($G26,vgt_required_data!$A$4:$A$77,vgt_required_data!$E$4:$E$77),_xlfn.XLOOKUP($G26,vgt_required_data!$A$4:$A$77,vgt_required_data!$E$4:$E$77))*COMBIN($C$4-E26,_xlfn.XLOOKUP($G26,vgt_required_data!$A$4:$A$77,vgt_required_data!$E$4:$E$77)-E26))/COMBIN($C$4,_xlfn.XLOOKUP($G26,vgt_required_data!$A$4:$A$77,vgt_required_data!$E$4:$E$77)),(COMBIN(_xlfn.XLOOKUP($G26,vgt_required_data!$A$4:$A$77,vgt_required_data!$F$4:$F$77),_xlfn.XLOOKUP($G26,vgt_required_data!$A$4:$A$77,vgt_required_data!$F$4:$F$77))*COMBIN($C$4-F26,_xlfn.XLOOKUP($G26,vgt_required_data!$A$4:$A$77,vgt_required_data!$F$4:$F$77)-F26))/COMBIN($C$4,_xlfn.XLOOKUP($G26,vgt_required_data!$A$4:$A$77,vgt_required_data!$F$4:$F$77)))</f>
        <v>2.5557325400339527E-6</v>
      </c>
      <c r="I26">
        <f t="shared" si="1"/>
        <v>391277.25000000006</v>
      </c>
      <c r="J26">
        <v>1000</v>
      </c>
      <c r="K26">
        <v>2000</v>
      </c>
      <c r="L26">
        <v>10000</v>
      </c>
      <c r="M26">
        <f t="shared" si="2"/>
        <v>2.5557325400339527E-3</v>
      </c>
      <c r="N26">
        <f t="shared" si="3"/>
        <v>2.5557325400339527E-3</v>
      </c>
      <c r="O26">
        <f t="shared" si="4"/>
        <v>8.5191084667798431E-3</v>
      </c>
      <c r="Q26">
        <f t="shared" ref="Q26:Q48" si="5">L26/3-$O$49</f>
        <v>3332.3783992368803</v>
      </c>
      <c r="R26">
        <f t="shared" ref="R26:R48" si="6">POWER(Q26,2)</f>
        <v>11104745.795700554</v>
      </c>
      <c r="S26">
        <f t="shared" ref="S26:S48" si="7">H26*R26</f>
        <v>28.380760178877132</v>
      </c>
    </row>
    <row r="27" spans="1:19" x14ac:dyDescent="0.25">
      <c r="A27" t="s">
        <v>23</v>
      </c>
      <c r="B27">
        <v>2</v>
      </c>
      <c r="C27">
        <v>1</v>
      </c>
      <c r="D27">
        <v>3</v>
      </c>
      <c r="E27">
        <v>2</v>
      </c>
      <c r="F27">
        <v>3</v>
      </c>
      <c r="G27">
        <v>30</v>
      </c>
      <c r="H27">
        <f>PRODUCT((COMBIN(_xlfn.XLOOKUP($G27,vgt_required_data!$A$4:$A$77,vgt_required_data!$B$4:$B$77),_xlfn.XLOOKUP($G27,vgt_required_data!$A$4:$A$77,vgt_required_data!$B$4:$B$77))*COMBIN($C$4-B27,_xlfn.XLOOKUP($G27,vgt_required_data!$A$4:$A$77,vgt_required_data!$B$4:$B$77)-B27))/COMBIN($C$4,_xlfn.XLOOKUP($G27,vgt_required_data!$A$4:$A$77,vgt_required_data!$B$4:$B$77)),(COMBIN(_xlfn.XLOOKUP($G27,vgt_required_data!$A$4:$A$77,vgt_required_data!$C$4:$C$77),_xlfn.XLOOKUP($G27,vgt_required_data!$A$4:$A$77,vgt_required_data!$C$4:$C$77))*COMBIN($C$4-C27,_xlfn.XLOOKUP($G27,vgt_required_data!$A$4:$A$77,vgt_required_data!$C$4:$C$77)-C27))/COMBIN($C$4,_xlfn.XLOOKUP($G27,vgt_required_data!$A$4:$A$77,vgt_required_data!$C$4:$C$77)),(COMBIN(_xlfn.XLOOKUP($G27,vgt_required_data!$A$4:$A$77,vgt_required_data!$D$4:$D$77),_xlfn.XLOOKUP($G27,vgt_required_data!$A$4:$A$77,vgt_required_data!$D$4:$D$77))*COMBIN($C$4-D27,_xlfn.XLOOKUP($G27,vgt_required_data!$A$4:$A$77,vgt_required_data!$D$4:$D$77)-D27))/COMBIN($C$4,_xlfn.XLOOKUP($G27,vgt_required_data!$A$4:$A$77,vgt_required_data!$D$4:$D$77)),(COMBIN(_xlfn.XLOOKUP($G27,vgt_required_data!$A$4:$A$77,vgt_required_data!$E$4:$E$77),_xlfn.XLOOKUP($G27,vgt_required_data!$A$4:$A$77,vgt_required_data!$E$4:$E$77))*COMBIN($C$4-E27,_xlfn.XLOOKUP($G27,vgt_required_data!$A$4:$A$77,vgt_required_data!$E$4:$E$77)-E27))/COMBIN($C$4,_xlfn.XLOOKUP($G27,vgt_required_data!$A$4:$A$77,vgt_required_data!$E$4:$E$77)),(COMBIN(_xlfn.XLOOKUP($G27,vgt_required_data!$A$4:$A$77,vgt_required_data!$F$4:$F$77),_xlfn.XLOOKUP($G27,vgt_required_data!$A$4:$A$77,vgt_required_data!$F$4:$F$77))*COMBIN($C$4-F27,_xlfn.XLOOKUP($G27,vgt_required_data!$A$4:$A$77,vgt_required_data!$F$4:$F$77)-F27))/COMBIN($C$4,_xlfn.XLOOKUP($G27,vgt_required_data!$A$4:$A$77,vgt_required_data!$F$4:$F$77)))</f>
        <v>1.5772520818495252E-5</v>
      </c>
      <c r="I27">
        <f t="shared" si="1"/>
        <v>63401.40625</v>
      </c>
      <c r="J27">
        <v>320</v>
      </c>
      <c r="K27">
        <f>2*J27</f>
        <v>640</v>
      </c>
      <c r="L27">
        <f>3*J27</f>
        <v>960</v>
      </c>
      <c r="M27">
        <f t="shared" si="2"/>
        <v>5.0472066619184804E-3</v>
      </c>
      <c r="N27">
        <f t="shared" si="3"/>
        <v>5.0472066619184804E-3</v>
      </c>
      <c r="O27">
        <f t="shared" si="4"/>
        <v>5.0472066619184804E-3</v>
      </c>
      <c r="Q27">
        <f t="shared" si="5"/>
        <v>319.04506590354674</v>
      </c>
      <c r="R27">
        <f t="shared" si="6"/>
        <v>101789.75407739848</v>
      </c>
      <c r="S27">
        <f t="shared" si="7"/>
        <v>1.6054810152952794</v>
      </c>
    </row>
    <row r="28" spans="1:19" x14ac:dyDescent="0.25">
      <c r="A28" t="s">
        <v>24</v>
      </c>
      <c r="B28">
        <v>2</v>
      </c>
      <c r="C28">
        <v>2</v>
      </c>
      <c r="D28">
        <v>2</v>
      </c>
      <c r="E28">
        <v>2</v>
      </c>
      <c r="F28">
        <v>2</v>
      </c>
      <c r="G28">
        <v>27</v>
      </c>
      <c r="H28">
        <f>PRODUCT((COMBIN(_xlfn.XLOOKUP($G28,vgt_required_data!$A$4:$A$77,vgt_required_data!$B$4:$B$77),_xlfn.XLOOKUP($G28,vgt_required_data!$A$4:$A$77,vgt_required_data!$B$4:$B$77))*COMBIN($C$4-B28,_xlfn.XLOOKUP($G28,vgt_required_data!$A$4:$A$77,vgt_required_data!$B$4:$B$77)-B28))/COMBIN($C$4,_xlfn.XLOOKUP($G28,vgt_required_data!$A$4:$A$77,vgt_required_data!$B$4:$B$77)),(COMBIN(_xlfn.XLOOKUP($G28,vgt_required_data!$A$4:$A$77,vgt_required_data!$C$4:$C$77),_xlfn.XLOOKUP($G28,vgt_required_data!$A$4:$A$77,vgt_required_data!$C$4:$C$77))*COMBIN($C$4-C28,_xlfn.XLOOKUP($G28,vgt_required_data!$A$4:$A$77,vgt_required_data!$C$4:$C$77)-C28))/COMBIN($C$4,_xlfn.XLOOKUP($G28,vgt_required_data!$A$4:$A$77,vgt_required_data!$C$4:$C$77)),(COMBIN(_xlfn.XLOOKUP($G28,vgt_required_data!$A$4:$A$77,vgt_required_data!$D$4:$D$77),_xlfn.XLOOKUP($G28,vgt_required_data!$A$4:$A$77,vgt_required_data!$D$4:$D$77))*COMBIN($C$4-D28,_xlfn.XLOOKUP($G28,vgt_required_data!$A$4:$A$77,vgt_required_data!$D$4:$D$77)-D28))/COMBIN($C$4,_xlfn.XLOOKUP($G28,vgt_required_data!$A$4:$A$77,vgt_required_data!$D$4:$D$77)),(COMBIN(_xlfn.XLOOKUP($G28,vgt_required_data!$A$4:$A$77,vgt_required_data!$E$4:$E$77),_xlfn.XLOOKUP($G28,vgt_required_data!$A$4:$A$77,vgt_required_data!$E$4:$E$77))*COMBIN($C$4-E28,_xlfn.XLOOKUP($G28,vgt_required_data!$A$4:$A$77,vgt_required_data!$E$4:$E$77)-E28))/COMBIN($C$4,_xlfn.XLOOKUP($G28,vgt_required_data!$A$4:$A$77,vgt_required_data!$E$4:$E$77)),(COMBIN(_xlfn.XLOOKUP($G28,vgt_required_data!$A$4:$A$77,vgt_required_data!$F$4:$F$77),_xlfn.XLOOKUP($G28,vgt_required_data!$A$4:$A$77,vgt_required_data!$F$4:$F$77))*COMBIN($C$4-F28,_xlfn.XLOOKUP($G28,vgt_required_data!$A$4:$A$77,vgt_required_data!$F$4:$F$77)-F28))/COMBIN($C$4,_xlfn.XLOOKUP($G28,vgt_required_data!$A$4:$A$77,vgt_required_data!$F$4:$F$77)))</f>
        <v>1.7629338745540322E-5</v>
      </c>
      <c r="I28">
        <f t="shared" si="1"/>
        <v>56723.625000000022</v>
      </c>
      <c r="J28">
        <v>240</v>
      </c>
      <c r="K28">
        <f t="shared" ref="K28:K48" si="8">2*J28</f>
        <v>480</v>
      </c>
      <c r="L28">
        <f t="shared" ref="L28:L48" si="9">3*J28</f>
        <v>720</v>
      </c>
      <c r="M28">
        <f t="shared" si="2"/>
        <v>4.2310412989296775E-3</v>
      </c>
      <c r="N28">
        <f t="shared" si="3"/>
        <v>4.2310412989296775E-3</v>
      </c>
      <c r="O28">
        <f t="shared" si="4"/>
        <v>4.2310412989296775E-3</v>
      </c>
      <c r="Q28">
        <f t="shared" si="5"/>
        <v>239.04506590354671</v>
      </c>
      <c r="R28">
        <f t="shared" si="6"/>
        <v>57142.54353283099</v>
      </c>
      <c r="S28">
        <f t="shared" si="7"/>
        <v>1.007385256722062</v>
      </c>
    </row>
    <row r="29" spans="1:19" x14ac:dyDescent="0.25">
      <c r="A29" t="s">
        <v>24</v>
      </c>
      <c r="B29">
        <v>2</v>
      </c>
      <c r="C29">
        <v>2</v>
      </c>
      <c r="D29">
        <v>2</v>
      </c>
      <c r="E29">
        <v>2</v>
      </c>
      <c r="F29">
        <v>2</v>
      </c>
      <c r="G29">
        <v>35</v>
      </c>
      <c r="H29">
        <f>PRODUCT((COMBIN(_xlfn.XLOOKUP($G29,vgt_required_data!$A$4:$A$77,vgt_required_data!$B$4:$B$77),_xlfn.XLOOKUP($G29,vgt_required_data!$A$4:$A$77,vgt_required_data!$B$4:$B$77))*COMBIN($C$4-B29,_xlfn.XLOOKUP($G29,vgt_required_data!$A$4:$A$77,vgt_required_data!$B$4:$B$77)-B29))/COMBIN($C$4,_xlfn.XLOOKUP($G29,vgt_required_data!$A$4:$A$77,vgt_required_data!$B$4:$B$77)),(COMBIN(_xlfn.XLOOKUP($G29,vgt_required_data!$A$4:$A$77,vgt_required_data!$C$4:$C$77),_xlfn.XLOOKUP($G29,vgt_required_data!$A$4:$A$77,vgt_required_data!$C$4:$C$77))*COMBIN($C$4-C29,_xlfn.XLOOKUP($G29,vgt_required_data!$A$4:$A$77,vgt_required_data!$C$4:$C$77)-C29))/COMBIN($C$4,_xlfn.XLOOKUP($G29,vgt_required_data!$A$4:$A$77,vgt_required_data!$C$4:$C$77)),(COMBIN(_xlfn.XLOOKUP($G29,vgt_required_data!$A$4:$A$77,vgt_required_data!$D$4:$D$77),_xlfn.XLOOKUP($G29,vgt_required_data!$A$4:$A$77,vgt_required_data!$D$4:$D$77))*COMBIN($C$4-D29,_xlfn.XLOOKUP($G29,vgt_required_data!$A$4:$A$77,vgt_required_data!$D$4:$D$77)-D29))/COMBIN($C$4,_xlfn.XLOOKUP($G29,vgt_required_data!$A$4:$A$77,vgt_required_data!$D$4:$D$77)),(COMBIN(_xlfn.XLOOKUP($G29,vgt_required_data!$A$4:$A$77,vgt_required_data!$E$4:$E$77),_xlfn.XLOOKUP($G29,vgt_required_data!$A$4:$A$77,vgt_required_data!$E$4:$E$77))*COMBIN($C$4-E29,_xlfn.XLOOKUP($G29,vgt_required_data!$A$4:$A$77,vgt_required_data!$E$4:$E$77)-E29))/COMBIN($C$4,_xlfn.XLOOKUP($G29,vgt_required_data!$A$4:$A$77,vgt_required_data!$E$4:$E$77)),(COMBIN(_xlfn.XLOOKUP($G29,vgt_required_data!$A$4:$A$77,vgt_required_data!$F$4:$F$77),_xlfn.XLOOKUP($G29,vgt_required_data!$A$4:$A$77,vgt_required_data!$F$4:$F$77))*COMBIN($C$4-F29,_xlfn.XLOOKUP($G29,vgt_required_data!$A$4:$A$77,vgt_required_data!$F$4:$F$77)-F29))/COMBIN($C$4,_xlfn.XLOOKUP($G29,vgt_required_data!$A$4:$A$77,vgt_required_data!$F$4:$F$77)))</f>
        <v>3.2000000000000024E-4</v>
      </c>
      <c r="I29">
        <f t="shared" si="1"/>
        <v>3124.9999999999977</v>
      </c>
      <c r="J29">
        <v>20</v>
      </c>
      <c r="K29">
        <f t="shared" si="8"/>
        <v>40</v>
      </c>
      <c r="L29">
        <f t="shared" si="9"/>
        <v>60</v>
      </c>
      <c r="M29">
        <f t="shared" si="2"/>
        <v>6.4000000000000046E-3</v>
      </c>
      <c r="N29">
        <f t="shared" si="3"/>
        <v>6.4000000000000046E-3</v>
      </c>
      <c r="O29">
        <f t="shared" si="4"/>
        <v>6.4000000000000046E-3</v>
      </c>
      <c r="Q29">
        <f t="shared" si="5"/>
        <v>19.045065903546728</v>
      </c>
      <c r="R29">
        <f t="shared" si="6"/>
        <v>362.71453527043815</v>
      </c>
      <c r="S29">
        <f t="shared" si="7"/>
        <v>0.1160686512865403</v>
      </c>
    </row>
    <row r="30" spans="1:19" x14ac:dyDescent="0.25">
      <c r="A30" t="s">
        <v>25</v>
      </c>
      <c r="B30">
        <v>1</v>
      </c>
      <c r="C30">
        <v>2</v>
      </c>
      <c r="D30">
        <v>4</v>
      </c>
      <c r="E30">
        <v>2</v>
      </c>
      <c r="F30">
        <v>1</v>
      </c>
      <c r="G30">
        <v>30</v>
      </c>
      <c r="H30">
        <f>PRODUCT((COMBIN(_xlfn.XLOOKUP($G30,vgt_required_data!$A$4:$A$77,vgt_required_data!$B$4:$B$77),_xlfn.XLOOKUP($G30,vgt_required_data!$A$4:$A$77,vgt_required_data!$B$4:$B$77))*COMBIN($C$4-B30,_xlfn.XLOOKUP($G30,vgt_required_data!$A$4:$A$77,vgt_required_data!$B$4:$B$77)-B30))/COMBIN($C$4,_xlfn.XLOOKUP($G30,vgt_required_data!$A$4:$A$77,vgt_required_data!$B$4:$B$77)),(COMBIN(_xlfn.XLOOKUP($G30,vgt_required_data!$A$4:$A$77,vgt_required_data!$C$4:$C$77),_xlfn.XLOOKUP($G30,vgt_required_data!$A$4:$A$77,vgt_required_data!$C$4:$C$77))*COMBIN($C$4-C30,_xlfn.XLOOKUP($G30,vgt_required_data!$A$4:$A$77,vgt_required_data!$C$4:$C$77)-C30))/COMBIN($C$4,_xlfn.XLOOKUP($G30,vgt_required_data!$A$4:$A$77,vgt_required_data!$C$4:$C$77)),(COMBIN(_xlfn.XLOOKUP($G30,vgt_required_data!$A$4:$A$77,vgt_required_data!$D$4:$D$77),_xlfn.XLOOKUP($G30,vgt_required_data!$A$4:$A$77,vgt_required_data!$D$4:$D$77))*COMBIN($C$4-D30,_xlfn.XLOOKUP($G30,vgt_required_data!$A$4:$A$77,vgt_required_data!$D$4:$D$77)-D30))/COMBIN($C$4,_xlfn.XLOOKUP($G30,vgt_required_data!$A$4:$A$77,vgt_required_data!$D$4:$D$77)),(COMBIN(_xlfn.XLOOKUP($G30,vgt_required_data!$A$4:$A$77,vgt_required_data!$E$4:$E$77),_xlfn.XLOOKUP($G30,vgt_required_data!$A$4:$A$77,vgt_required_data!$E$4:$E$77))*COMBIN($C$4-E30,_xlfn.XLOOKUP($G30,vgt_required_data!$A$4:$A$77,vgt_required_data!$E$4:$E$77)-E30))/COMBIN($C$4,_xlfn.XLOOKUP($G30,vgt_required_data!$A$4:$A$77,vgt_required_data!$E$4:$E$77)),(COMBIN(_xlfn.XLOOKUP($G30,vgt_required_data!$A$4:$A$77,vgt_required_data!$F$4:$F$77),_xlfn.XLOOKUP($G30,vgt_required_data!$A$4:$A$77,vgt_required_data!$F$4:$F$77))*COMBIN($C$4-F30,_xlfn.XLOOKUP($G30,vgt_required_data!$A$4:$A$77,vgt_required_data!$F$4:$F$77)-F30))/COMBIN($C$4,_xlfn.XLOOKUP($G30,vgt_required_data!$A$4:$A$77,vgt_required_data!$F$4:$F$77)))</f>
        <v>3.5882484862076697E-5</v>
      </c>
      <c r="I30">
        <f t="shared" si="1"/>
        <v>27868.75</v>
      </c>
      <c r="J30">
        <v>160</v>
      </c>
      <c r="K30">
        <f t="shared" si="8"/>
        <v>320</v>
      </c>
      <c r="L30">
        <f t="shared" si="9"/>
        <v>480</v>
      </c>
      <c r="M30">
        <f t="shared" si="2"/>
        <v>5.7411975779322715E-3</v>
      </c>
      <c r="N30">
        <f t="shared" si="3"/>
        <v>5.7411975779322715E-3</v>
      </c>
      <c r="O30">
        <f t="shared" si="4"/>
        <v>5.7411975779322715E-3</v>
      </c>
      <c r="Q30">
        <f t="shared" si="5"/>
        <v>159.04506590354671</v>
      </c>
      <c r="R30">
        <f t="shared" si="6"/>
        <v>25295.332988263519</v>
      </c>
      <c r="S30">
        <f t="shared" si="7"/>
        <v>0.90765940303255499</v>
      </c>
    </row>
    <row r="31" spans="1:19" x14ac:dyDescent="0.25">
      <c r="A31" t="s">
        <v>25</v>
      </c>
      <c r="B31">
        <v>1</v>
      </c>
      <c r="C31">
        <v>2</v>
      </c>
      <c r="D31">
        <v>4</v>
      </c>
      <c r="E31">
        <v>2</v>
      </c>
      <c r="F31">
        <v>1</v>
      </c>
      <c r="G31">
        <v>39</v>
      </c>
      <c r="H31">
        <f>PRODUCT((COMBIN(_xlfn.XLOOKUP($G31,vgt_required_data!$A$4:$A$77,vgt_required_data!$B$4:$B$77),_xlfn.XLOOKUP($G31,vgt_required_data!$A$4:$A$77,vgt_required_data!$B$4:$B$77))*COMBIN($C$4-B31,_xlfn.XLOOKUP($G31,vgt_required_data!$A$4:$A$77,vgt_required_data!$B$4:$B$77)-B31))/COMBIN($C$4,_xlfn.XLOOKUP($G31,vgt_required_data!$A$4:$A$77,vgt_required_data!$B$4:$B$77)),(COMBIN(_xlfn.XLOOKUP($G31,vgt_required_data!$A$4:$A$77,vgt_required_data!$C$4:$C$77),_xlfn.XLOOKUP($G31,vgt_required_data!$A$4:$A$77,vgt_required_data!$C$4:$C$77))*COMBIN($C$4-C31,_xlfn.XLOOKUP($G31,vgt_required_data!$A$4:$A$77,vgt_required_data!$C$4:$C$77)-C31))/COMBIN($C$4,_xlfn.XLOOKUP($G31,vgt_required_data!$A$4:$A$77,vgt_required_data!$C$4:$C$77)),(COMBIN(_xlfn.XLOOKUP($G31,vgt_required_data!$A$4:$A$77,vgt_required_data!$D$4:$D$77),_xlfn.XLOOKUP($G31,vgt_required_data!$A$4:$A$77,vgt_required_data!$D$4:$D$77))*COMBIN($C$4-D31,_xlfn.XLOOKUP($G31,vgt_required_data!$A$4:$A$77,vgt_required_data!$D$4:$D$77)-D31))/COMBIN($C$4,_xlfn.XLOOKUP($G31,vgt_required_data!$A$4:$A$77,vgt_required_data!$D$4:$D$77)),(COMBIN(_xlfn.XLOOKUP($G31,vgt_required_data!$A$4:$A$77,vgt_required_data!$E$4:$E$77),_xlfn.XLOOKUP($G31,vgt_required_data!$A$4:$A$77,vgt_required_data!$E$4:$E$77))*COMBIN($C$4-E31,_xlfn.XLOOKUP($G31,vgt_required_data!$A$4:$A$77,vgt_required_data!$E$4:$E$77)-E31))/COMBIN($C$4,_xlfn.XLOOKUP($G31,vgt_required_data!$A$4:$A$77,vgt_required_data!$E$4:$E$77)),(COMBIN(_xlfn.XLOOKUP($G31,vgt_required_data!$A$4:$A$77,vgt_required_data!$F$4:$F$77),_xlfn.XLOOKUP($G31,vgt_required_data!$A$4:$A$77,vgt_required_data!$F$4:$F$77))*COMBIN($C$4-F31,_xlfn.XLOOKUP($G31,vgt_required_data!$A$4:$A$77,vgt_required_data!$F$4:$F$77)-F31))/COMBIN($C$4,_xlfn.XLOOKUP($G31,vgt_required_data!$A$4:$A$77,vgt_required_data!$F$4:$F$77)))</f>
        <v>9.0762899651788595E-4</v>
      </c>
      <c r="I31">
        <f t="shared" si="1"/>
        <v>1101.7717633928564</v>
      </c>
      <c r="J31">
        <v>40</v>
      </c>
      <c r="K31">
        <f t="shared" si="8"/>
        <v>80</v>
      </c>
      <c r="L31">
        <f t="shared" si="9"/>
        <v>120</v>
      </c>
      <c r="M31">
        <f t="shared" si="2"/>
        <v>3.630515986071544E-2</v>
      </c>
      <c r="N31">
        <f t="shared" si="3"/>
        <v>3.630515986071544E-2</v>
      </c>
      <c r="O31">
        <f t="shared" si="4"/>
        <v>3.630515986071544E-2</v>
      </c>
      <c r="Q31">
        <f t="shared" si="5"/>
        <v>39.045065903546728</v>
      </c>
      <c r="R31">
        <f t="shared" si="6"/>
        <v>1524.5171714123073</v>
      </c>
      <c r="S31">
        <f t="shared" si="7"/>
        <v>1.3836959904632384</v>
      </c>
    </row>
    <row r="32" spans="1:19" x14ac:dyDescent="0.25">
      <c r="A32" t="s">
        <v>26</v>
      </c>
      <c r="B32">
        <v>2</v>
      </c>
      <c r="C32">
        <v>2</v>
      </c>
      <c r="D32">
        <v>4</v>
      </c>
      <c r="E32">
        <v>1</v>
      </c>
      <c r="F32">
        <v>1</v>
      </c>
      <c r="G32">
        <v>31</v>
      </c>
      <c r="H32">
        <f>PRODUCT((COMBIN(_xlfn.XLOOKUP($G32,vgt_required_data!$A$4:$A$77,vgt_required_data!$B$4:$B$77),_xlfn.XLOOKUP($G32,vgt_required_data!$A$4:$A$77,vgt_required_data!$B$4:$B$77))*COMBIN($C$4-B32,_xlfn.XLOOKUP($G32,vgt_required_data!$A$4:$A$77,vgt_required_data!$B$4:$B$77)-B32))/COMBIN($C$4,_xlfn.XLOOKUP($G32,vgt_required_data!$A$4:$A$77,vgt_required_data!$B$4:$B$77)),(COMBIN(_xlfn.XLOOKUP($G32,vgt_required_data!$A$4:$A$77,vgt_required_data!$C$4:$C$77),_xlfn.XLOOKUP($G32,vgt_required_data!$A$4:$A$77,vgt_required_data!$C$4:$C$77))*COMBIN($C$4-C32,_xlfn.XLOOKUP($G32,vgt_required_data!$A$4:$A$77,vgt_required_data!$C$4:$C$77)-C32))/COMBIN($C$4,_xlfn.XLOOKUP($G32,vgt_required_data!$A$4:$A$77,vgt_required_data!$C$4:$C$77)),(COMBIN(_xlfn.XLOOKUP($G32,vgt_required_data!$A$4:$A$77,vgt_required_data!$D$4:$D$77),_xlfn.XLOOKUP($G32,vgt_required_data!$A$4:$A$77,vgt_required_data!$D$4:$D$77))*COMBIN($C$4-D32,_xlfn.XLOOKUP($G32,vgt_required_data!$A$4:$A$77,vgt_required_data!$D$4:$D$77)-D32))/COMBIN($C$4,_xlfn.XLOOKUP($G32,vgt_required_data!$A$4:$A$77,vgt_required_data!$D$4:$D$77)),(COMBIN(_xlfn.XLOOKUP($G32,vgt_required_data!$A$4:$A$77,vgt_required_data!$E$4:$E$77),_xlfn.XLOOKUP($G32,vgt_required_data!$A$4:$A$77,vgt_required_data!$E$4:$E$77))*COMBIN($C$4-E32,_xlfn.XLOOKUP($G32,vgt_required_data!$A$4:$A$77,vgt_required_data!$E$4:$E$77)-E32))/COMBIN($C$4,_xlfn.XLOOKUP($G32,vgt_required_data!$A$4:$A$77,vgt_required_data!$E$4:$E$77)),(COMBIN(_xlfn.XLOOKUP($G32,vgt_required_data!$A$4:$A$77,vgt_required_data!$F$4:$F$77),_xlfn.XLOOKUP($G32,vgt_required_data!$A$4:$A$77,vgt_required_data!$F$4:$F$77))*COMBIN($C$4-F32,_xlfn.XLOOKUP($G32,vgt_required_data!$A$4:$A$77,vgt_required_data!$F$4:$F$77)-F32))/COMBIN($C$4,_xlfn.XLOOKUP($G32,vgt_required_data!$A$4:$A$77,vgt_required_data!$F$4:$F$77)))</f>
        <v>5.0235478806907387E-5</v>
      </c>
      <c r="I32">
        <f t="shared" si="1"/>
        <v>19906.249999999996</v>
      </c>
      <c r="J32">
        <v>160</v>
      </c>
      <c r="K32">
        <f t="shared" si="8"/>
        <v>320</v>
      </c>
      <c r="L32">
        <f t="shared" si="9"/>
        <v>480</v>
      </c>
      <c r="M32">
        <f t="shared" si="2"/>
        <v>8.0376766091051818E-3</v>
      </c>
      <c r="N32">
        <f t="shared" si="3"/>
        <v>8.0376766091051818E-3</v>
      </c>
      <c r="O32">
        <f t="shared" si="4"/>
        <v>8.0376766091051818E-3</v>
      </c>
      <c r="Q32">
        <f t="shared" si="5"/>
        <v>159.04506590354671</v>
      </c>
      <c r="R32">
        <f t="shared" si="6"/>
        <v>25295.332988263519</v>
      </c>
      <c r="S32">
        <f t="shared" si="7"/>
        <v>1.2707231642455774</v>
      </c>
    </row>
    <row r="33" spans="1:19" x14ac:dyDescent="0.25">
      <c r="A33" t="s">
        <v>27</v>
      </c>
      <c r="B33">
        <v>3</v>
      </c>
      <c r="C33">
        <v>2</v>
      </c>
      <c r="D33">
        <v>2</v>
      </c>
      <c r="E33">
        <v>1</v>
      </c>
      <c r="F33">
        <v>1</v>
      </c>
      <c r="G33">
        <v>28</v>
      </c>
      <c r="H33">
        <f>PRODUCT((COMBIN(_xlfn.XLOOKUP($G33,vgt_required_data!$A$4:$A$77,vgt_required_data!$B$4:$B$77),_xlfn.XLOOKUP($G33,vgt_required_data!$A$4:$A$77,vgt_required_data!$B$4:$B$77))*COMBIN($C$4-B33,_xlfn.XLOOKUP($G33,vgt_required_data!$A$4:$A$77,vgt_required_data!$B$4:$B$77)-B33))/COMBIN($C$4,_xlfn.XLOOKUP($G33,vgt_required_data!$A$4:$A$77,vgt_required_data!$B$4:$B$77)),(COMBIN(_xlfn.XLOOKUP($G33,vgt_required_data!$A$4:$A$77,vgt_required_data!$C$4:$C$77),_xlfn.XLOOKUP($G33,vgt_required_data!$A$4:$A$77,vgt_required_data!$C$4:$C$77))*COMBIN($C$4-C33,_xlfn.XLOOKUP($G33,vgt_required_data!$A$4:$A$77,vgt_required_data!$C$4:$C$77)-C33))/COMBIN($C$4,_xlfn.XLOOKUP($G33,vgt_required_data!$A$4:$A$77,vgt_required_data!$C$4:$C$77)),(COMBIN(_xlfn.XLOOKUP($G33,vgt_required_data!$A$4:$A$77,vgt_required_data!$D$4:$D$77),_xlfn.XLOOKUP($G33,vgt_required_data!$A$4:$A$77,vgt_required_data!$D$4:$D$77))*COMBIN($C$4-D33,_xlfn.XLOOKUP($G33,vgt_required_data!$A$4:$A$77,vgt_required_data!$D$4:$D$77)-D33))/COMBIN($C$4,_xlfn.XLOOKUP($G33,vgt_required_data!$A$4:$A$77,vgt_required_data!$D$4:$D$77)),(COMBIN(_xlfn.XLOOKUP($G33,vgt_required_data!$A$4:$A$77,vgt_required_data!$E$4:$E$77),_xlfn.XLOOKUP($G33,vgt_required_data!$A$4:$A$77,vgt_required_data!$E$4:$E$77))*COMBIN($C$4-E33,_xlfn.XLOOKUP($G33,vgt_required_data!$A$4:$A$77,vgt_required_data!$E$4:$E$77)-E33))/COMBIN($C$4,_xlfn.XLOOKUP($G33,vgt_required_data!$A$4:$A$77,vgt_required_data!$E$4:$E$77)),(COMBIN(_xlfn.XLOOKUP($G33,vgt_required_data!$A$4:$A$77,vgt_required_data!$F$4:$F$77),_xlfn.XLOOKUP($G33,vgt_required_data!$A$4:$A$77,vgt_required_data!$F$4:$F$77))*COMBIN($C$4-F33,_xlfn.XLOOKUP($G33,vgt_required_data!$A$4:$A$77,vgt_required_data!$F$4:$F$77)-F33))/COMBIN($C$4,_xlfn.XLOOKUP($G33,vgt_required_data!$A$4:$A$77,vgt_required_data!$F$4:$F$77)))</f>
        <v>9.9673569061324165E-5</v>
      </c>
      <c r="I33">
        <f t="shared" si="1"/>
        <v>10032.75</v>
      </c>
      <c r="J33">
        <v>120</v>
      </c>
      <c r="K33">
        <f t="shared" si="8"/>
        <v>240</v>
      </c>
      <c r="L33">
        <f t="shared" si="9"/>
        <v>360</v>
      </c>
      <c r="M33">
        <f t="shared" si="2"/>
        <v>1.19608282873589E-2</v>
      </c>
      <c r="N33">
        <f t="shared" si="3"/>
        <v>1.19608282873589E-2</v>
      </c>
      <c r="O33">
        <f t="shared" si="4"/>
        <v>1.19608282873589E-2</v>
      </c>
      <c r="Q33">
        <f t="shared" si="5"/>
        <v>119.04506590354673</v>
      </c>
      <c r="R33">
        <f t="shared" si="6"/>
        <v>14171.727715979783</v>
      </c>
      <c r="S33">
        <f t="shared" si="7"/>
        <v>1.4125466812169927</v>
      </c>
    </row>
    <row r="34" spans="1:19" x14ac:dyDescent="0.25">
      <c r="A34" t="s">
        <v>28</v>
      </c>
      <c r="B34">
        <v>3</v>
      </c>
      <c r="C34">
        <v>3</v>
      </c>
      <c r="D34">
        <v>2</v>
      </c>
      <c r="E34">
        <v>1</v>
      </c>
      <c r="F34">
        <v>1</v>
      </c>
      <c r="G34">
        <v>27</v>
      </c>
      <c r="H34">
        <f>PRODUCT((COMBIN(_xlfn.XLOOKUP($G34,vgt_required_data!$A$4:$A$77,vgt_required_data!$B$4:$B$77),_xlfn.XLOOKUP($G34,vgt_required_data!$A$4:$A$77,vgt_required_data!$B$4:$B$77))*COMBIN($C$4-B34,_xlfn.XLOOKUP($G34,vgt_required_data!$A$4:$A$77,vgt_required_data!$B$4:$B$77)-B34))/COMBIN($C$4,_xlfn.XLOOKUP($G34,vgt_required_data!$A$4:$A$77,vgt_required_data!$B$4:$B$77)),(COMBIN(_xlfn.XLOOKUP($G34,vgt_required_data!$A$4:$A$77,vgt_required_data!$C$4:$C$77),_xlfn.XLOOKUP($G34,vgt_required_data!$A$4:$A$77,vgt_required_data!$C$4:$C$77))*COMBIN($C$4-C34,_xlfn.XLOOKUP($G34,vgt_required_data!$A$4:$A$77,vgt_required_data!$C$4:$C$77)-C34))/COMBIN($C$4,_xlfn.XLOOKUP($G34,vgt_required_data!$A$4:$A$77,vgt_required_data!$C$4:$C$77)),(COMBIN(_xlfn.XLOOKUP($G34,vgt_required_data!$A$4:$A$77,vgt_required_data!$D$4:$D$77),_xlfn.XLOOKUP($G34,vgt_required_data!$A$4:$A$77,vgt_required_data!$D$4:$D$77))*COMBIN($C$4-D34,_xlfn.XLOOKUP($G34,vgt_required_data!$A$4:$A$77,vgt_required_data!$D$4:$D$77)-D34))/COMBIN($C$4,_xlfn.XLOOKUP($G34,vgt_required_data!$A$4:$A$77,vgt_required_data!$D$4:$D$77)),(COMBIN(_xlfn.XLOOKUP($G34,vgt_required_data!$A$4:$A$77,vgt_required_data!$E$4:$E$77),_xlfn.XLOOKUP($G34,vgt_required_data!$A$4:$A$77,vgt_required_data!$E$4:$E$77))*COMBIN($C$4-E34,_xlfn.XLOOKUP($G34,vgt_required_data!$A$4:$A$77,vgt_required_data!$E$4:$E$77)-E34))/COMBIN($C$4,_xlfn.XLOOKUP($G34,vgt_required_data!$A$4:$A$77,vgt_required_data!$E$4:$E$77)),(COMBIN(_xlfn.XLOOKUP($G34,vgt_required_data!$A$4:$A$77,vgt_required_data!$F$4:$F$77),_xlfn.XLOOKUP($G34,vgt_required_data!$A$4:$A$77,vgt_required_data!$F$4:$F$77))*COMBIN($C$4-F34,_xlfn.XLOOKUP($G34,vgt_required_data!$A$4:$A$77,vgt_required_data!$F$4:$F$77)-F34))/COMBIN($C$4,_xlfn.XLOOKUP($G34,vgt_required_data!$A$4:$A$77,vgt_required_data!$F$4:$F$77)))</f>
        <v>2.0445860320271622E-5</v>
      </c>
      <c r="I34">
        <f t="shared" si="1"/>
        <v>48909.656250000007</v>
      </c>
      <c r="J34">
        <v>80</v>
      </c>
      <c r="K34">
        <f t="shared" si="8"/>
        <v>160</v>
      </c>
      <c r="L34">
        <f t="shared" si="9"/>
        <v>240</v>
      </c>
      <c r="M34">
        <f t="shared" si="2"/>
        <v>1.6356688256217297E-3</v>
      </c>
      <c r="N34">
        <f t="shared" si="3"/>
        <v>1.6356688256217297E-3</v>
      </c>
      <c r="O34">
        <f t="shared" si="4"/>
        <v>1.6356688256217297E-3</v>
      </c>
      <c r="Q34">
        <f t="shared" si="5"/>
        <v>79.045065903546728</v>
      </c>
      <c r="R34">
        <f t="shared" si="6"/>
        <v>6248.1224436960456</v>
      </c>
      <c r="S34">
        <f t="shared" si="7"/>
        <v>0.12774823874776353</v>
      </c>
    </row>
    <row r="35" spans="1:19" x14ac:dyDescent="0.25">
      <c r="A35" t="s">
        <v>29</v>
      </c>
      <c r="B35">
        <v>1</v>
      </c>
      <c r="C35">
        <v>3</v>
      </c>
      <c r="D35">
        <v>2</v>
      </c>
      <c r="E35">
        <v>3</v>
      </c>
      <c r="F35">
        <v>1</v>
      </c>
      <c r="G35">
        <v>37</v>
      </c>
      <c r="H35">
        <f>PRODUCT((COMBIN(_xlfn.XLOOKUP($G35,vgt_required_data!$A$4:$A$77,vgt_required_data!$B$4:$B$77),_xlfn.XLOOKUP($G35,vgt_required_data!$A$4:$A$77,vgt_required_data!$B$4:$B$77))*COMBIN($C$4-B35,_xlfn.XLOOKUP($G35,vgt_required_data!$A$4:$A$77,vgt_required_data!$B$4:$B$77)-B35))/COMBIN($C$4,_xlfn.XLOOKUP($G35,vgt_required_data!$A$4:$A$77,vgt_required_data!$B$4:$B$77)),(COMBIN(_xlfn.XLOOKUP($G35,vgt_required_data!$A$4:$A$77,vgt_required_data!$C$4:$C$77),_xlfn.XLOOKUP($G35,vgt_required_data!$A$4:$A$77,vgt_required_data!$C$4:$C$77))*COMBIN($C$4-C35,_xlfn.XLOOKUP($G35,vgt_required_data!$A$4:$A$77,vgt_required_data!$C$4:$C$77)-C35))/COMBIN($C$4,_xlfn.XLOOKUP($G35,vgt_required_data!$A$4:$A$77,vgt_required_data!$C$4:$C$77)),(COMBIN(_xlfn.XLOOKUP($G35,vgt_required_data!$A$4:$A$77,vgt_required_data!$D$4:$D$77),_xlfn.XLOOKUP($G35,vgt_required_data!$A$4:$A$77,vgt_required_data!$D$4:$D$77))*COMBIN($C$4-D35,_xlfn.XLOOKUP($G35,vgt_required_data!$A$4:$A$77,vgt_required_data!$D$4:$D$77)-D35))/COMBIN($C$4,_xlfn.XLOOKUP($G35,vgt_required_data!$A$4:$A$77,vgt_required_data!$D$4:$D$77)),(COMBIN(_xlfn.XLOOKUP($G35,vgt_required_data!$A$4:$A$77,vgt_required_data!$E$4:$E$77),_xlfn.XLOOKUP($G35,vgt_required_data!$A$4:$A$77,vgt_required_data!$E$4:$E$77))*COMBIN($C$4-E35,_xlfn.XLOOKUP($G35,vgt_required_data!$A$4:$A$77,vgt_required_data!$E$4:$E$77)-E35))/COMBIN($C$4,_xlfn.XLOOKUP($G35,vgt_required_data!$A$4:$A$77,vgt_required_data!$E$4:$E$77)),(COMBIN(_xlfn.XLOOKUP($G35,vgt_required_data!$A$4:$A$77,vgt_required_data!$F$4:$F$77),_xlfn.XLOOKUP($G35,vgt_required_data!$A$4:$A$77,vgt_required_data!$F$4:$F$77))*COMBIN($C$4-F35,_xlfn.XLOOKUP($G35,vgt_required_data!$A$4:$A$77,vgt_required_data!$F$4:$F$77)-F35))/COMBIN($C$4,_xlfn.XLOOKUP($G35,vgt_required_data!$A$4:$A$77,vgt_required_data!$F$4:$F$77)))</f>
        <v>4.7126890203813315E-4</v>
      </c>
      <c r="I35">
        <f t="shared" si="1"/>
        <v>2121.9308035714271</v>
      </c>
      <c r="J35">
        <v>80</v>
      </c>
      <c r="K35">
        <f t="shared" si="8"/>
        <v>160</v>
      </c>
      <c r="L35">
        <f t="shared" si="9"/>
        <v>240</v>
      </c>
      <c r="M35">
        <f t="shared" si="2"/>
        <v>3.7701512163050649E-2</v>
      </c>
      <c r="N35">
        <f t="shared" si="3"/>
        <v>3.7701512163050649E-2</v>
      </c>
      <c r="O35">
        <f t="shared" si="4"/>
        <v>3.7701512163050649E-2</v>
      </c>
      <c r="Q35">
        <f t="shared" si="5"/>
        <v>79.045065903546728</v>
      </c>
      <c r="R35">
        <f t="shared" si="6"/>
        <v>6248.1224436960456</v>
      </c>
      <c r="S35">
        <f t="shared" si="7"/>
        <v>2.9445458038404531</v>
      </c>
    </row>
    <row r="36" spans="1:19" x14ac:dyDescent="0.25">
      <c r="A36" t="s">
        <v>30</v>
      </c>
      <c r="B36">
        <v>2</v>
      </c>
      <c r="C36">
        <v>2</v>
      </c>
      <c r="D36">
        <v>1</v>
      </c>
      <c r="E36">
        <v>2</v>
      </c>
      <c r="F36">
        <v>2</v>
      </c>
      <c r="G36">
        <v>28</v>
      </c>
      <c r="H36">
        <f>PRODUCT((COMBIN(_xlfn.XLOOKUP($G36,vgt_required_data!$A$4:$A$77,vgt_required_data!$B$4:$B$77),_xlfn.XLOOKUP($G36,vgt_required_data!$A$4:$A$77,vgt_required_data!$B$4:$B$77))*COMBIN($C$4-B36,_xlfn.XLOOKUP($G36,vgt_required_data!$A$4:$A$77,vgt_required_data!$B$4:$B$77)-B36))/COMBIN($C$4,_xlfn.XLOOKUP($G36,vgt_required_data!$A$4:$A$77,vgt_required_data!$B$4:$B$77)),(COMBIN(_xlfn.XLOOKUP($G36,vgt_required_data!$A$4:$A$77,vgt_required_data!$C$4:$C$77),_xlfn.XLOOKUP($G36,vgt_required_data!$A$4:$A$77,vgt_required_data!$C$4:$C$77))*COMBIN($C$4-C36,_xlfn.XLOOKUP($G36,vgt_required_data!$A$4:$A$77,vgt_required_data!$C$4:$C$77)-C36))/COMBIN($C$4,_xlfn.XLOOKUP($G36,vgt_required_data!$A$4:$A$77,vgt_required_data!$C$4:$C$77)),(COMBIN(_xlfn.XLOOKUP($G36,vgt_required_data!$A$4:$A$77,vgt_required_data!$D$4:$D$77),_xlfn.XLOOKUP($G36,vgt_required_data!$A$4:$A$77,vgt_required_data!$D$4:$D$77))*COMBIN($C$4-D36,_xlfn.XLOOKUP($G36,vgt_required_data!$A$4:$A$77,vgt_required_data!$D$4:$D$77)-D36))/COMBIN($C$4,_xlfn.XLOOKUP($G36,vgt_required_data!$A$4:$A$77,vgt_required_data!$D$4:$D$77)),(COMBIN(_xlfn.XLOOKUP($G36,vgt_required_data!$A$4:$A$77,vgt_required_data!$E$4:$E$77),_xlfn.XLOOKUP($G36,vgt_required_data!$A$4:$A$77,vgt_required_data!$E$4:$E$77))*COMBIN($C$4-E36,_xlfn.XLOOKUP($G36,vgt_required_data!$A$4:$A$77,vgt_required_data!$E$4:$E$77)-E36))/COMBIN($C$4,_xlfn.XLOOKUP($G36,vgt_required_data!$A$4:$A$77,vgt_required_data!$E$4:$E$77)),(COMBIN(_xlfn.XLOOKUP($G36,vgt_required_data!$A$4:$A$77,vgt_required_data!$F$4:$F$77),_xlfn.XLOOKUP($G36,vgt_required_data!$A$4:$A$77,vgt_required_data!$F$4:$F$77))*COMBIN($C$4-F36,_xlfn.XLOOKUP($G36,vgt_required_data!$A$4:$A$77,vgt_required_data!$F$4:$F$77)-F36))/COMBIN($C$4,_xlfn.XLOOKUP($G36,vgt_required_data!$A$4:$A$77,vgt_required_data!$F$4:$F$77)))</f>
        <v>7.4043222731269364E-5</v>
      </c>
      <c r="I36">
        <f t="shared" si="1"/>
        <v>13505.625000000002</v>
      </c>
      <c r="J36">
        <v>80</v>
      </c>
      <c r="K36">
        <f t="shared" si="8"/>
        <v>160</v>
      </c>
      <c r="L36">
        <f t="shared" si="9"/>
        <v>240</v>
      </c>
      <c r="M36">
        <f t="shared" si="2"/>
        <v>5.9234578185015496E-3</v>
      </c>
      <c r="N36">
        <f t="shared" si="3"/>
        <v>5.9234578185015496E-3</v>
      </c>
      <c r="O36">
        <f t="shared" si="4"/>
        <v>5.9234578185015496E-3</v>
      </c>
      <c r="Q36">
        <f t="shared" si="5"/>
        <v>79.045065903546728</v>
      </c>
      <c r="R36">
        <f t="shared" si="6"/>
        <v>6248.1224436960456</v>
      </c>
      <c r="S36">
        <f t="shared" si="7"/>
        <v>0.46263112175082932</v>
      </c>
    </row>
    <row r="37" spans="1:19" x14ac:dyDescent="0.25">
      <c r="A37" t="s">
        <v>31</v>
      </c>
      <c r="B37">
        <v>2</v>
      </c>
      <c r="C37">
        <v>2</v>
      </c>
      <c r="D37">
        <v>2</v>
      </c>
      <c r="E37">
        <v>2</v>
      </c>
      <c r="F37">
        <v>2</v>
      </c>
      <c r="G37">
        <v>33</v>
      </c>
      <c r="H37">
        <f>PRODUCT((COMBIN(_xlfn.XLOOKUP($G37,vgt_required_data!$A$4:$A$77,vgt_required_data!$B$4:$B$77),_xlfn.XLOOKUP($G37,vgt_required_data!$A$4:$A$77,vgt_required_data!$B$4:$B$77))*COMBIN($C$4-B37,_xlfn.XLOOKUP($G37,vgt_required_data!$A$4:$A$77,vgt_required_data!$B$4:$B$77)-B37))/COMBIN($C$4,_xlfn.XLOOKUP($G37,vgt_required_data!$A$4:$A$77,vgt_required_data!$B$4:$B$77)),(COMBIN(_xlfn.XLOOKUP($G37,vgt_required_data!$A$4:$A$77,vgt_required_data!$C$4:$C$77),_xlfn.XLOOKUP($G37,vgt_required_data!$A$4:$A$77,vgt_required_data!$C$4:$C$77))*COMBIN($C$4-C37,_xlfn.XLOOKUP($G37,vgt_required_data!$A$4:$A$77,vgt_required_data!$C$4:$C$77)-C37))/COMBIN($C$4,_xlfn.XLOOKUP($G37,vgt_required_data!$A$4:$A$77,vgt_required_data!$C$4:$C$77)),(COMBIN(_xlfn.XLOOKUP($G37,vgt_required_data!$A$4:$A$77,vgt_required_data!$D$4:$D$77),_xlfn.XLOOKUP($G37,vgt_required_data!$A$4:$A$77,vgt_required_data!$D$4:$D$77))*COMBIN($C$4-D37,_xlfn.XLOOKUP($G37,vgt_required_data!$A$4:$A$77,vgt_required_data!$D$4:$D$77)-D37))/COMBIN($C$4,_xlfn.XLOOKUP($G37,vgt_required_data!$A$4:$A$77,vgt_required_data!$D$4:$D$77)),(COMBIN(_xlfn.XLOOKUP($G37,vgt_required_data!$A$4:$A$77,vgt_required_data!$E$4:$E$77),_xlfn.XLOOKUP($G37,vgt_required_data!$A$4:$A$77,vgt_required_data!$E$4:$E$77))*COMBIN($C$4-E37,_xlfn.XLOOKUP($G37,vgt_required_data!$A$4:$A$77,vgt_required_data!$E$4:$E$77)-E37))/COMBIN($C$4,_xlfn.XLOOKUP($G37,vgt_required_data!$A$4:$A$77,vgt_required_data!$E$4:$E$77)),(COMBIN(_xlfn.XLOOKUP($G37,vgt_required_data!$A$4:$A$77,vgt_required_data!$F$4:$F$77),_xlfn.XLOOKUP($G37,vgt_required_data!$A$4:$A$77,vgt_required_data!$F$4:$F$77))*COMBIN($C$4-F37,_xlfn.XLOOKUP($G37,vgt_required_data!$A$4:$A$77,vgt_required_data!$F$4:$F$77)-F37))/COMBIN($C$4,_xlfn.XLOOKUP($G37,vgt_required_data!$A$4:$A$77,vgt_required_data!$F$4:$F$77)))</f>
        <v>1.6326530612244903E-4</v>
      </c>
      <c r="I37">
        <f t="shared" si="1"/>
        <v>6124.9999999999982</v>
      </c>
      <c r="J37">
        <v>60</v>
      </c>
      <c r="K37">
        <f t="shared" si="8"/>
        <v>120</v>
      </c>
      <c r="L37">
        <f t="shared" si="9"/>
        <v>180</v>
      </c>
      <c r="M37">
        <f t="shared" si="2"/>
        <v>9.7959183673469417E-3</v>
      </c>
      <c r="N37">
        <f t="shared" si="3"/>
        <v>9.7959183673469417E-3</v>
      </c>
      <c r="O37">
        <f t="shared" si="4"/>
        <v>9.7959183673469417E-3</v>
      </c>
      <c r="Q37">
        <f t="shared" si="5"/>
        <v>59.045065903546728</v>
      </c>
      <c r="R37">
        <f t="shared" si="6"/>
        <v>3486.3198075541764</v>
      </c>
      <c r="S37">
        <f t="shared" si="7"/>
        <v>0.5691950706210902</v>
      </c>
    </row>
    <row r="38" spans="1:19" x14ac:dyDescent="0.25">
      <c r="A38" t="s">
        <v>32</v>
      </c>
      <c r="B38">
        <v>1</v>
      </c>
      <c r="C38">
        <v>1</v>
      </c>
      <c r="D38">
        <v>4</v>
      </c>
      <c r="E38">
        <v>1</v>
      </c>
      <c r="F38">
        <v>1</v>
      </c>
      <c r="G38">
        <v>34</v>
      </c>
      <c r="H38">
        <f>PRODUCT((COMBIN(_xlfn.XLOOKUP($G38,vgt_required_data!$A$4:$A$77,vgt_required_data!$B$4:$B$77),_xlfn.XLOOKUP($G38,vgt_required_data!$A$4:$A$77,vgt_required_data!$B$4:$B$77))*COMBIN($C$4-B38,_xlfn.XLOOKUP($G38,vgt_required_data!$A$4:$A$77,vgt_required_data!$B$4:$B$77)-B38))/COMBIN($C$4,_xlfn.XLOOKUP($G38,vgt_required_data!$A$4:$A$77,vgt_required_data!$B$4:$B$77)),(COMBIN(_xlfn.XLOOKUP($G38,vgt_required_data!$A$4:$A$77,vgt_required_data!$C$4:$C$77),_xlfn.XLOOKUP($G38,vgt_required_data!$A$4:$A$77,vgt_required_data!$C$4:$C$77))*COMBIN($C$4-C38,_xlfn.XLOOKUP($G38,vgt_required_data!$A$4:$A$77,vgt_required_data!$C$4:$C$77)-C38))/COMBIN($C$4,_xlfn.XLOOKUP($G38,vgt_required_data!$A$4:$A$77,vgt_required_data!$C$4:$C$77)),(COMBIN(_xlfn.XLOOKUP($G38,vgt_required_data!$A$4:$A$77,vgt_required_data!$D$4:$D$77),_xlfn.XLOOKUP($G38,vgt_required_data!$A$4:$A$77,vgt_required_data!$D$4:$D$77))*COMBIN($C$4-D38,_xlfn.XLOOKUP($G38,vgt_required_data!$A$4:$A$77,vgt_required_data!$D$4:$D$77)-D38))/COMBIN($C$4,_xlfn.XLOOKUP($G38,vgt_required_data!$A$4:$A$77,vgt_required_data!$D$4:$D$77)),(COMBIN(_xlfn.XLOOKUP($G38,vgt_required_data!$A$4:$A$77,vgt_required_data!$E$4:$E$77),_xlfn.XLOOKUP($G38,vgt_required_data!$A$4:$A$77,vgt_required_data!$E$4:$E$77))*COMBIN($C$4-E38,_xlfn.XLOOKUP($G38,vgt_required_data!$A$4:$A$77,vgt_required_data!$E$4:$E$77)-E38))/COMBIN($C$4,_xlfn.XLOOKUP($G38,vgt_required_data!$A$4:$A$77,vgt_required_data!$E$4:$E$77)),(COMBIN(_xlfn.XLOOKUP($G38,vgt_required_data!$A$4:$A$77,vgt_required_data!$F$4:$F$77),_xlfn.XLOOKUP($G38,vgt_required_data!$A$4:$A$77,vgt_required_data!$F$4:$F$77))*COMBIN($C$4-F38,_xlfn.XLOOKUP($G38,vgt_required_data!$A$4:$A$77,vgt_required_data!$F$4:$F$77)-F38))/COMBIN($C$4,_xlfn.XLOOKUP($G38,vgt_required_data!$A$4:$A$77,vgt_required_data!$F$4:$F$77)))</f>
        <v>1.0423551756885091E-3</v>
      </c>
      <c r="I38">
        <f t="shared" si="1"/>
        <v>959.36588921282794</v>
      </c>
      <c r="J38">
        <v>40</v>
      </c>
      <c r="K38">
        <f t="shared" si="8"/>
        <v>80</v>
      </c>
      <c r="L38">
        <f t="shared" si="9"/>
        <v>120</v>
      </c>
      <c r="M38">
        <f t="shared" si="2"/>
        <v>4.1694207027540363E-2</v>
      </c>
      <c r="N38">
        <f t="shared" si="3"/>
        <v>4.1694207027540363E-2</v>
      </c>
      <c r="O38">
        <f t="shared" si="4"/>
        <v>4.1694207027540363E-2</v>
      </c>
      <c r="Q38">
        <f t="shared" si="5"/>
        <v>39.045065903546728</v>
      </c>
      <c r="R38">
        <f t="shared" si="6"/>
        <v>1524.5171714123073</v>
      </c>
      <c r="S38">
        <f t="shared" si="7"/>
        <v>1.5890883640476245</v>
      </c>
    </row>
    <row r="39" spans="1:19" x14ac:dyDescent="0.25">
      <c r="A39" t="s">
        <v>33</v>
      </c>
      <c r="B39">
        <v>1</v>
      </c>
      <c r="C39">
        <v>5</v>
      </c>
      <c r="D39">
        <v>0</v>
      </c>
      <c r="E39">
        <v>3</v>
      </c>
      <c r="F39">
        <v>1</v>
      </c>
      <c r="G39">
        <v>34</v>
      </c>
      <c r="H39">
        <f>PRODUCT((COMBIN(_xlfn.XLOOKUP($G39,vgt_required_data!$A$4:$A$77,vgt_required_data!$B$4:$B$77),_xlfn.XLOOKUP($G39,vgt_required_data!$A$4:$A$77,vgt_required_data!$B$4:$B$77))*COMBIN($C$4-B39,_xlfn.XLOOKUP($G39,vgt_required_data!$A$4:$A$77,vgt_required_data!$B$4:$B$77)-B39))/COMBIN($C$4,_xlfn.XLOOKUP($G39,vgt_required_data!$A$4:$A$77,vgt_required_data!$B$4:$B$77)),(COMBIN(_xlfn.XLOOKUP($G39,vgt_required_data!$A$4:$A$77,vgt_required_data!$C$4:$C$77),_xlfn.XLOOKUP($G39,vgt_required_data!$A$4:$A$77,vgt_required_data!$C$4:$C$77))*COMBIN($C$4-C39,_xlfn.XLOOKUP($G39,vgt_required_data!$A$4:$A$77,vgt_required_data!$C$4:$C$77)-C39))/COMBIN($C$4,_xlfn.XLOOKUP($G39,vgt_required_data!$A$4:$A$77,vgt_required_data!$C$4:$C$77)),(COMBIN(_xlfn.XLOOKUP($G39,vgt_required_data!$A$4:$A$77,vgt_required_data!$D$4:$D$77),_xlfn.XLOOKUP($G39,vgt_required_data!$A$4:$A$77,vgt_required_data!$D$4:$D$77))*COMBIN($C$4-D39,_xlfn.XLOOKUP($G39,vgt_required_data!$A$4:$A$77,vgt_required_data!$D$4:$D$77)-D39))/COMBIN($C$4,_xlfn.XLOOKUP($G39,vgt_required_data!$A$4:$A$77,vgt_required_data!$D$4:$D$77)),(COMBIN(_xlfn.XLOOKUP($G39,vgt_required_data!$A$4:$A$77,vgt_required_data!$E$4:$E$77),_xlfn.XLOOKUP($G39,vgt_required_data!$A$4:$A$77,vgt_required_data!$E$4:$E$77))*COMBIN($C$4-E39,_xlfn.XLOOKUP($G39,vgt_required_data!$A$4:$A$77,vgt_required_data!$E$4:$E$77)-E39))/COMBIN($C$4,_xlfn.XLOOKUP($G39,vgt_required_data!$A$4:$A$77,vgt_required_data!$E$4:$E$77)),(COMBIN(_xlfn.XLOOKUP($G39,vgt_required_data!$A$4:$A$77,vgt_required_data!$F$4:$F$77),_xlfn.XLOOKUP($G39,vgt_required_data!$A$4:$A$77,vgt_required_data!$F$4:$F$77))*COMBIN($C$4-F39,_xlfn.XLOOKUP($G39,vgt_required_data!$A$4:$A$77,vgt_required_data!$F$4:$F$77)-F39))/COMBIN($C$4,_xlfn.XLOOKUP($G39,vgt_required_data!$A$4:$A$77,vgt_required_data!$F$4:$F$77)))</f>
        <v>1.0041240810471583E-4</v>
      </c>
      <c r="I39">
        <f t="shared" si="1"/>
        <v>9958.928571428567</v>
      </c>
      <c r="J39">
        <v>40</v>
      </c>
      <c r="K39">
        <f t="shared" si="8"/>
        <v>80</v>
      </c>
      <c r="L39">
        <f t="shared" si="9"/>
        <v>120</v>
      </c>
      <c r="M39">
        <f t="shared" si="2"/>
        <v>4.016496324188633E-3</v>
      </c>
      <c r="N39">
        <f t="shared" si="3"/>
        <v>4.016496324188633E-3</v>
      </c>
      <c r="O39">
        <f t="shared" si="4"/>
        <v>4.016496324188633E-3</v>
      </c>
      <c r="Q39">
        <f t="shared" si="5"/>
        <v>39.045065903546728</v>
      </c>
      <c r="R39">
        <f t="shared" si="6"/>
        <v>1524.5171714123073</v>
      </c>
      <c r="S39">
        <f t="shared" si="7"/>
        <v>0.15308044037849963</v>
      </c>
    </row>
    <row r="40" spans="1:19" x14ac:dyDescent="0.25">
      <c r="A40" t="s">
        <v>34</v>
      </c>
      <c r="B40">
        <v>2</v>
      </c>
      <c r="C40">
        <v>2</v>
      </c>
      <c r="D40">
        <v>1</v>
      </c>
      <c r="E40">
        <v>2</v>
      </c>
      <c r="F40">
        <v>1</v>
      </c>
      <c r="G40">
        <v>37</v>
      </c>
      <c r="H40">
        <f>PRODUCT((COMBIN(_xlfn.XLOOKUP($G40,vgt_required_data!$A$4:$A$77,vgt_required_data!$B$4:$B$77),_xlfn.XLOOKUP($G40,vgt_required_data!$A$4:$A$77,vgt_required_data!$B$4:$B$77))*COMBIN($C$4-B40,_xlfn.XLOOKUP($G40,vgt_required_data!$A$4:$A$77,vgt_required_data!$B$4:$B$77)-B40))/COMBIN($C$4,_xlfn.XLOOKUP($G40,vgt_required_data!$A$4:$A$77,vgt_required_data!$B$4:$B$77)),(COMBIN(_xlfn.XLOOKUP($G40,vgt_required_data!$A$4:$A$77,vgt_required_data!$C$4:$C$77),_xlfn.XLOOKUP($G40,vgt_required_data!$A$4:$A$77,vgt_required_data!$C$4:$C$77))*COMBIN($C$4-C40,_xlfn.XLOOKUP($G40,vgt_required_data!$A$4:$A$77,vgt_required_data!$C$4:$C$77)-C40))/COMBIN($C$4,_xlfn.XLOOKUP($G40,vgt_required_data!$A$4:$A$77,vgt_required_data!$C$4:$C$77)),(COMBIN(_xlfn.XLOOKUP($G40,vgt_required_data!$A$4:$A$77,vgt_required_data!$D$4:$D$77),_xlfn.XLOOKUP($G40,vgt_required_data!$A$4:$A$77,vgt_required_data!$D$4:$D$77))*COMBIN($C$4-D40,_xlfn.XLOOKUP($G40,vgt_required_data!$A$4:$A$77,vgt_required_data!$D$4:$D$77)-D40))/COMBIN($C$4,_xlfn.XLOOKUP($G40,vgt_required_data!$A$4:$A$77,vgt_required_data!$D$4:$D$77)),(COMBIN(_xlfn.XLOOKUP($G40,vgt_required_data!$A$4:$A$77,vgt_required_data!$E$4:$E$77),_xlfn.XLOOKUP($G40,vgt_required_data!$A$4:$A$77,vgt_required_data!$E$4:$E$77))*COMBIN($C$4-E40,_xlfn.XLOOKUP($G40,vgt_required_data!$A$4:$A$77,vgt_required_data!$E$4:$E$77)-E40))/COMBIN($C$4,_xlfn.XLOOKUP($G40,vgt_required_data!$A$4:$A$77,vgt_required_data!$E$4:$E$77)),(COMBIN(_xlfn.XLOOKUP($G40,vgt_required_data!$A$4:$A$77,vgt_required_data!$F$4:$F$77),_xlfn.XLOOKUP($G40,vgt_required_data!$A$4:$A$77,vgt_required_data!$F$4:$F$77))*COMBIN($C$4-F40,_xlfn.XLOOKUP($G40,vgt_required_data!$A$4:$A$77,vgt_required_data!$F$4:$F$77)-F40))/COMBIN($C$4,_xlfn.XLOOKUP($G40,vgt_required_data!$A$4:$A$77,vgt_required_data!$F$4:$F$77)))</f>
        <v>3.097283950617286E-3</v>
      </c>
      <c r="I40">
        <f t="shared" si="1"/>
        <v>322.86352040816303</v>
      </c>
      <c r="J40">
        <v>20</v>
      </c>
      <c r="K40">
        <f t="shared" si="8"/>
        <v>40</v>
      </c>
      <c r="L40">
        <f t="shared" si="9"/>
        <v>60</v>
      </c>
      <c r="M40">
        <f t="shared" si="2"/>
        <v>6.1945679012345718E-2</v>
      </c>
      <c r="N40">
        <f t="shared" si="3"/>
        <v>6.1945679012345718E-2</v>
      </c>
      <c r="O40">
        <f t="shared" si="4"/>
        <v>6.1945679012345718E-2</v>
      </c>
      <c r="Q40">
        <f t="shared" si="5"/>
        <v>19.045065903546728</v>
      </c>
      <c r="R40">
        <f t="shared" si="6"/>
        <v>362.71453527043815</v>
      </c>
      <c r="S40">
        <f t="shared" si="7"/>
        <v>1.1234299087487356</v>
      </c>
    </row>
    <row r="41" spans="1:19" x14ac:dyDescent="0.25">
      <c r="A41" t="s">
        <v>35</v>
      </c>
      <c r="B41">
        <v>1</v>
      </c>
      <c r="C41">
        <v>1</v>
      </c>
      <c r="D41">
        <v>4</v>
      </c>
      <c r="E41">
        <v>1</v>
      </c>
      <c r="F41">
        <v>1</v>
      </c>
      <c r="G41">
        <v>37</v>
      </c>
      <c r="H41">
        <f>PRODUCT((COMBIN(_xlfn.XLOOKUP($G41,vgt_required_data!$A$4:$A$77,vgt_required_data!$B$4:$B$77),_xlfn.XLOOKUP($G41,vgt_required_data!$A$4:$A$77,vgt_required_data!$B$4:$B$77))*COMBIN($C$4-B41,_xlfn.XLOOKUP($G41,vgt_required_data!$A$4:$A$77,vgt_required_data!$B$4:$B$77)-B41))/COMBIN($C$4,_xlfn.XLOOKUP($G41,vgt_required_data!$A$4:$A$77,vgt_required_data!$B$4:$B$77)),(COMBIN(_xlfn.XLOOKUP($G41,vgt_required_data!$A$4:$A$77,vgt_required_data!$C$4:$C$77),_xlfn.XLOOKUP($G41,vgt_required_data!$A$4:$A$77,vgt_required_data!$C$4:$C$77))*COMBIN($C$4-C41,_xlfn.XLOOKUP($G41,vgt_required_data!$A$4:$A$77,vgt_required_data!$C$4:$C$77)-C41))/COMBIN($C$4,_xlfn.XLOOKUP($G41,vgt_required_data!$A$4:$A$77,vgt_required_data!$C$4:$C$77)),(COMBIN(_xlfn.XLOOKUP($G41,vgt_required_data!$A$4:$A$77,vgt_required_data!$D$4:$D$77),_xlfn.XLOOKUP($G41,vgt_required_data!$A$4:$A$77,vgt_required_data!$D$4:$D$77))*COMBIN($C$4-D41,_xlfn.XLOOKUP($G41,vgt_required_data!$A$4:$A$77,vgt_required_data!$D$4:$D$77)-D41))/COMBIN($C$4,_xlfn.XLOOKUP($G41,vgt_required_data!$A$4:$A$77,vgt_required_data!$D$4:$D$77)),(COMBIN(_xlfn.XLOOKUP($G41,vgt_required_data!$A$4:$A$77,vgt_required_data!$E$4:$E$77),_xlfn.XLOOKUP($G41,vgt_required_data!$A$4:$A$77,vgt_required_data!$E$4:$E$77))*COMBIN($C$4-E41,_xlfn.XLOOKUP($G41,vgt_required_data!$A$4:$A$77,vgt_required_data!$E$4:$E$77)-E41))/COMBIN($C$4,_xlfn.XLOOKUP($G41,vgt_required_data!$A$4:$A$77,vgt_required_data!$E$4:$E$77)),(COMBIN(_xlfn.XLOOKUP($G41,vgt_required_data!$A$4:$A$77,vgt_required_data!$F$4:$F$77),_xlfn.XLOOKUP($G41,vgt_required_data!$A$4:$A$77,vgt_required_data!$F$4:$F$77))*COMBIN($C$4-F41,_xlfn.XLOOKUP($G41,vgt_required_data!$A$4:$A$77,vgt_required_data!$F$4:$F$77)-F41))/COMBIN($C$4,_xlfn.XLOOKUP($G41,vgt_required_data!$A$4:$A$77,vgt_required_data!$F$4:$F$77)))</f>
        <v>1.5883507439063002E-3</v>
      </c>
      <c r="I41">
        <f t="shared" si="1"/>
        <v>629.58386479591809</v>
      </c>
      <c r="J41">
        <v>20</v>
      </c>
      <c r="K41">
        <f t="shared" si="8"/>
        <v>40</v>
      </c>
      <c r="L41">
        <f t="shared" si="9"/>
        <v>60</v>
      </c>
      <c r="M41">
        <f t="shared" si="2"/>
        <v>3.1767014878126006E-2</v>
      </c>
      <c r="N41">
        <f t="shared" si="3"/>
        <v>3.1767014878126006E-2</v>
      </c>
      <c r="O41">
        <f t="shared" si="4"/>
        <v>3.1767014878126006E-2</v>
      </c>
      <c r="Q41">
        <f t="shared" si="5"/>
        <v>19.045065903546728</v>
      </c>
      <c r="R41">
        <f t="shared" si="6"/>
        <v>362.71453527043815</v>
      </c>
      <c r="S41">
        <f t="shared" si="7"/>
        <v>0.5761179019224284</v>
      </c>
    </row>
    <row r="42" spans="1:19" x14ac:dyDescent="0.25">
      <c r="A42" t="s">
        <v>36</v>
      </c>
      <c r="B42">
        <v>2</v>
      </c>
      <c r="C42">
        <v>1</v>
      </c>
      <c r="D42">
        <v>1</v>
      </c>
      <c r="E42">
        <v>1</v>
      </c>
      <c r="F42">
        <v>1</v>
      </c>
      <c r="G42">
        <v>33</v>
      </c>
      <c r="H42">
        <f>PRODUCT((COMBIN(_xlfn.XLOOKUP($G42,vgt_required_data!$A$4:$A$77,vgt_required_data!$B$4:$B$77),_xlfn.XLOOKUP($G42,vgt_required_data!$A$4:$A$77,vgt_required_data!$B$4:$B$77))*COMBIN($C$4-B42,_xlfn.XLOOKUP($G42,vgt_required_data!$A$4:$A$77,vgt_required_data!$B$4:$B$77)-B42))/COMBIN($C$4,_xlfn.XLOOKUP($G42,vgt_required_data!$A$4:$A$77,vgt_required_data!$B$4:$B$77)),(COMBIN(_xlfn.XLOOKUP($G42,vgt_required_data!$A$4:$A$77,vgt_required_data!$C$4:$C$77),_xlfn.XLOOKUP($G42,vgt_required_data!$A$4:$A$77,vgt_required_data!$C$4:$C$77))*COMBIN($C$4-C42,_xlfn.XLOOKUP($G42,vgt_required_data!$A$4:$A$77,vgt_required_data!$C$4:$C$77)-C42))/COMBIN($C$4,_xlfn.XLOOKUP($G42,vgt_required_data!$A$4:$A$77,vgt_required_data!$C$4:$C$77)),(COMBIN(_xlfn.XLOOKUP($G42,vgt_required_data!$A$4:$A$77,vgt_required_data!$D$4:$D$77),_xlfn.XLOOKUP($G42,vgt_required_data!$A$4:$A$77,vgt_required_data!$D$4:$D$77))*COMBIN($C$4-D42,_xlfn.XLOOKUP($G42,vgt_required_data!$A$4:$A$77,vgt_required_data!$D$4:$D$77)-D42))/COMBIN($C$4,_xlfn.XLOOKUP($G42,vgt_required_data!$A$4:$A$77,vgt_required_data!$D$4:$D$77)),(COMBIN(_xlfn.XLOOKUP($G42,vgt_required_data!$A$4:$A$77,vgt_required_data!$E$4:$E$77),_xlfn.XLOOKUP($G42,vgt_required_data!$A$4:$A$77,vgt_required_data!$E$4:$E$77))*COMBIN($C$4-E42,_xlfn.XLOOKUP($G42,vgt_required_data!$A$4:$A$77,vgt_required_data!$E$4:$E$77)-E42))/COMBIN($C$4,_xlfn.XLOOKUP($G42,vgt_required_data!$A$4:$A$77,vgt_required_data!$E$4:$E$77)),(COMBIN(_xlfn.XLOOKUP($G42,vgt_required_data!$A$4:$A$77,vgt_required_data!$F$4:$F$77),_xlfn.XLOOKUP($G42,vgt_required_data!$A$4:$A$77,vgt_required_data!$F$4:$F$77))*COMBIN($C$4-F42,_xlfn.XLOOKUP($G42,vgt_required_data!$A$4:$A$77,vgt_required_data!$F$4:$F$77)-F42))/COMBIN($C$4,_xlfn.XLOOKUP($G42,vgt_required_data!$A$4:$A$77,vgt_required_data!$F$4:$F$77)))</f>
        <v>6.9688888888888899E-3</v>
      </c>
      <c r="I42">
        <f t="shared" si="1"/>
        <v>143.49489795918365</v>
      </c>
      <c r="J42">
        <v>10</v>
      </c>
      <c r="K42">
        <f t="shared" si="8"/>
        <v>20</v>
      </c>
      <c r="L42">
        <f t="shared" si="9"/>
        <v>30</v>
      </c>
      <c r="M42">
        <f t="shared" si="2"/>
        <v>6.9688888888888897E-2</v>
      </c>
      <c r="N42">
        <f t="shared" si="3"/>
        <v>6.9688888888888897E-2</v>
      </c>
      <c r="O42">
        <f t="shared" si="4"/>
        <v>6.9688888888888897E-2</v>
      </c>
      <c r="Q42">
        <f t="shared" si="5"/>
        <v>9.0450659035467265</v>
      </c>
      <c r="R42">
        <f t="shared" si="6"/>
        <v>81.813217199503555</v>
      </c>
      <c r="S42">
        <f t="shared" si="7"/>
        <v>0.57014722030587373</v>
      </c>
    </row>
    <row r="43" spans="1:19" x14ac:dyDescent="0.25">
      <c r="A43" t="s">
        <v>37</v>
      </c>
      <c r="B43">
        <v>2</v>
      </c>
      <c r="C43">
        <v>1</v>
      </c>
      <c r="D43">
        <v>2</v>
      </c>
      <c r="E43">
        <v>1</v>
      </c>
      <c r="F43">
        <v>2</v>
      </c>
      <c r="G43">
        <v>39</v>
      </c>
      <c r="H43">
        <f>PRODUCT((COMBIN(_xlfn.XLOOKUP($G43,vgt_required_data!$A$4:$A$77,vgt_required_data!$B$4:$B$77),_xlfn.XLOOKUP($G43,vgt_required_data!$A$4:$A$77,vgt_required_data!$B$4:$B$77))*COMBIN($C$4-B43,_xlfn.XLOOKUP($G43,vgt_required_data!$A$4:$A$77,vgt_required_data!$B$4:$B$77)-B43))/COMBIN($C$4,_xlfn.XLOOKUP($G43,vgt_required_data!$A$4:$A$77,vgt_required_data!$B$4:$B$77)),(COMBIN(_xlfn.XLOOKUP($G43,vgt_required_data!$A$4:$A$77,vgt_required_data!$C$4:$C$77),_xlfn.XLOOKUP($G43,vgt_required_data!$A$4:$A$77,vgt_required_data!$C$4:$C$77))*COMBIN($C$4-C43,_xlfn.XLOOKUP($G43,vgt_required_data!$A$4:$A$77,vgt_required_data!$C$4:$C$77)-C43))/COMBIN($C$4,_xlfn.XLOOKUP($G43,vgt_required_data!$A$4:$A$77,vgt_required_data!$C$4:$C$77)),(COMBIN(_xlfn.XLOOKUP($G43,vgt_required_data!$A$4:$A$77,vgt_required_data!$D$4:$D$77),_xlfn.XLOOKUP($G43,vgt_required_data!$A$4:$A$77,vgt_required_data!$D$4:$D$77))*COMBIN($C$4-D43,_xlfn.XLOOKUP($G43,vgt_required_data!$A$4:$A$77,vgt_required_data!$D$4:$D$77)-D43))/COMBIN($C$4,_xlfn.XLOOKUP($G43,vgt_required_data!$A$4:$A$77,vgt_required_data!$D$4:$D$77)),(COMBIN(_xlfn.XLOOKUP($G43,vgt_required_data!$A$4:$A$77,vgt_required_data!$E$4:$E$77),_xlfn.XLOOKUP($G43,vgt_required_data!$A$4:$A$77,vgt_required_data!$E$4:$E$77))*COMBIN($C$4-E43,_xlfn.XLOOKUP($G43,vgt_required_data!$A$4:$A$77,vgt_required_data!$E$4:$E$77)-E43))/COMBIN($C$4,_xlfn.XLOOKUP($G43,vgt_required_data!$A$4:$A$77,vgt_required_data!$E$4:$E$77)),(COMBIN(_xlfn.XLOOKUP($G43,vgt_required_data!$A$4:$A$77,vgt_required_data!$F$4:$F$77),_xlfn.XLOOKUP($G43,vgt_required_data!$A$4:$A$77,vgt_required_data!$F$4:$F$77))*COMBIN($C$4-F43,_xlfn.XLOOKUP($G43,vgt_required_data!$A$4:$A$77,vgt_required_data!$F$4:$F$77)-F43))/COMBIN($C$4,_xlfn.XLOOKUP($G43,vgt_required_data!$A$4:$A$77,vgt_required_data!$F$4:$F$77)))</f>
        <v>4.0454320987654358E-3</v>
      </c>
      <c r="I43">
        <f t="shared" si="1"/>
        <v>247.19238281249977</v>
      </c>
      <c r="J43">
        <v>10</v>
      </c>
      <c r="K43">
        <f t="shared" si="8"/>
        <v>20</v>
      </c>
      <c r="L43">
        <f t="shared" si="9"/>
        <v>30</v>
      </c>
      <c r="M43">
        <f t="shared" si="2"/>
        <v>4.0454320987654356E-2</v>
      </c>
      <c r="N43">
        <f t="shared" si="3"/>
        <v>4.0454320987654356E-2</v>
      </c>
      <c r="O43">
        <f t="shared" si="4"/>
        <v>4.0454320987654356E-2</v>
      </c>
      <c r="Q43">
        <f t="shared" si="5"/>
        <v>9.0450659035467265</v>
      </c>
      <c r="R43">
        <f t="shared" si="6"/>
        <v>81.813217199503555</v>
      </c>
      <c r="S43">
        <f t="shared" si="7"/>
        <v>0.33096981496214012</v>
      </c>
    </row>
    <row r="44" spans="1:19" x14ac:dyDescent="0.25">
      <c r="A44" t="s">
        <v>38</v>
      </c>
      <c r="B44">
        <v>0</v>
      </c>
      <c r="C44">
        <v>3</v>
      </c>
      <c r="D44">
        <v>4</v>
      </c>
      <c r="E44">
        <v>2</v>
      </c>
      <c r="F44">
        <v>0</v>
      </c>
      <c r="G44">
        <v>38</v>
      </c>
      <c r="H44">
        <f>PRODUCT((COMBIN(_xlfn.XLOOKUP($G44,vgt_required_data!$A$4:$A$77,vgt_required_data!$B$4:$B$77),_xlfn.XLOOKUP($G44,vgt_required_data!$A$4:$A$77,vgt_required_data!$B$4:$B$77))*COMBIN($C$4-B44,_xlfn.XLOOKUP($G44,vgt_required_data!$A$4:$A$77,vgt_required_data!$B$4:$B$77)-B44))/COMBIN($C$4,_xlfn.XLOOKUP($G44,vgt_required_data!$A$4:$A$77,vgt_required_data!$B$4:$B$77)),(COMBIN(_xlfn.XLOOKUP($G44,vgt_required_data!$A$4:$A$77,vgt_required_data!$C$4:$C$77),_xlfn.XLOOKUP($G44,vgt_required_data!$A$4:$A$77,vgt_required_data!$C$4:$C$77))*COMBIN($C$4-C44,_xlfn.XLOOKUP($G44,vgt_required_data!$A$4:$A$77,vgt_required_data!$C$4:$C$77)-C44))/COMBIN($C$4,_xlfn.XLOOKUP($G44,vgt_required_data!$A$4:$A$77,vgt_required_data!$C$4:$C$77)),(COMBIN(_xlfn.XLOOKUP($G44,vgt_required_data!$A$4:$A$77,vgt_required_data!$D$4:$D$77),_xlfn.XLOOKUP($G44,vgt_required_data!$A$4:$A$77,vgt_required_data!$D$4:$D$77))*COMBIN($C$4-D44,_xlfn.XLOOKUP($G44,vgt_required_data!$A$4:$A$77,vgt_required_data!$D$4:$D$77)-D44))/COMBIN($C$4,_xlfn.XLOOKUP($G44,vgt_required_data!$A$4:$A$77,vgt_required_data!$D$4:$D$77)),(COMBIN(_xlfn.XLOOKUP($G44,vgt_required_data!$A$4:$A$77,vgt_required_data!$E$4:$E$77),_xlfn.XLOOKUP($G44,vgt_required_data!$A$4:$A$77,vgt_required_data!$E$4:$E$77))*COMBIN($C$4-E44,_xlfn.XLOOKUP($G44,vgt_required_data!$A$4:$A$77,vgt_required_data!$E$4:$E$77)-E44))/COMBIN($C$4,_xlfn.XLOOKUP($G44,vgt_required_data!$A$4:$A$77,vgt_required_data!$E$4:$E$77)),(COMBIN(_xlfn.XLOOKUP($G44,vgt_required_data!$A$4:$A$77,vgt_required_data!$F$4:$F$77),_xlfn.XLOOKUP($G44,vgt_required_data!$A$4:$A$77,vgt_required_data!$F$4:$F$77))*COMBIN($C$4-F44,_xlfn.XLOOKUP($G44,vgt_required_data!$A$4:$A$77,vgt_required_data!$F$4:$F$77)-F44))/COMBIN($C$4,_xlfn.XLOOKUP($G44,vgt_required_data!$A$4:$A$77,vgt_required_data!$F$4:$F$77)))</f>
        <v>1.2623274161735706E-3</v>
      </c>
      <c r="I44">
        <f t="shared" si="1"/>
        <v>792.18749999999966</v>
      </c>
      <c r="J44">
        <v>10</v>
      </c>
      <c r="K44">
        <f t="shared" si="8"/>
        <v>20</v>
      </c>
      <c r="L44">
        <f t="shared" si="9"/>
        <v>30</v>
      </c>
      <c r="M44">
        <f t="shared" si="2"/>
        <v>1.2623274161735705E-2</v>
      </c>
      <c r="N44">
        <f t="shared" si="3"/>
        <v>1.2623274161735705E-2</v>
      </c>
      <c r="O44">
        <f t="shared" si="4"/>
        <v>1.2623274161735705E-2</v>
      </c>
      <c r="Q44">
        <f t="shared" si="5"/>
        <v>9.0450659035467265</v>
      </c>
      <c r="R44">
        <f t="shared" si="6"/>
        <v>81.813217199503555</v>
      </c>
      <c r="S44">
        <f t="shared" si="7"/>
        <v>0.10327506707629645</v>
      </c>
    </row>
    <row r="45" spans="1:19" x14ac:dyDescent="0.25">
      <c r="A45" t="s">
        <v>39</v>
      </c>
      <c r="B45">
        <v>0</v>
      </c>
      <c r="C45">
        <v>2</v>
      </c>
      <c r="D45">
        <v>0</v>
      </c>
      <c r="E45">
        <v>2</v>
      </c>
      <c r="F45">
        <v>0</v>
      </c>
      <c r="G45">
        <v>38</v>
      </c>
      <c r="H45">
        <f>PRODUCT((COMBIN(_xlfn.XLOOKUP($G45,vgt_required_data!$A$4:$A$77,vgt_required_data!$B$4:$B$77),_xlfn.XLOOKUP($G45,vgt_required_data!$A$4:$A$77,vgt_required_data!$B$4:$B$77))*COMBIN($C$4-B45,_xlfn.XLOOKUP($G45,vgt_required_data!$A$4:$A$77,vgt_required_data!$B$4:$B$77)-B45))/COMBIN($C$4,_xlfn.XLOOKUP($G45,vgt_required_data!$A$4:$A$77,vgt_required_data!$B$4:$B$77)),(COMBIN(_xlfn.XLOOKUP($G45,vgt_required_data!$A$4:$A$77,vgt_required_data!$C$4:$C$77),_xlfn.XLOOKUP($G45,vgt_required_data!$A$4:$A$77,vgt_required_data!$C$4:$C$77))*COMBIN($C$4-C45,_xlfn.XLOOKUP($G45,vgt_required_data!$A$4:$A$77,vgt_required_data!$C$4:$C$77)-C45))/COMBIN($C$4,_xlfn.XLOOKUP($G45,vgt_required_data!$A$4:$A$77,vgt_required_data!$C$4:$C$77)),(COMBIN(_xlfn.XLOOKUP($G45,vgt_required_data!$A$4:$A$77,vgt_required_data!$D$4:$D$77),_xlfn.XLOOKUP($G45,vgt_required_data!$A$4:$A$77,vgt_required_data!$D$4:$D$77))*COMBIN($C$4-D45,_xlfn.XLOOKUP($G45,vgt_required_data!$A$4:$A$77,vgt_required_data!$D$4:$D$77)-D45))/COMBIN($C$4,_xlfn.XLOOKUP($G45,vgt_required_data!$A$4:$A$77,vgt_required_data!$D$4:$D$77)),(COMBIN(_xlfn.XLOOKUP($G45,vgt_required_data!$A$4:$A$77,vgt_required_data!$E$4:$E$77),_xlfn.XLOOKUP($G45,vgt_required_data!$A$4:$A$77,vgt_required_data!$E$4:$E$77))*COMBIN($C$4-E45,_xlfn.XLOOKUP($G45,vgt_required_data!$A$4:$A$77,vgt_required_data!$E$4:$E$77)-E45))/COMBIN($C$4,_xlfn.XLOOKUP($G45,vgt_required_data!$A$4:$A$77,vgt_required_data!$E$4:$E$77)),(COMBIN(_xlfn.XLOOKUP($G45,vgt_required_data!$A$4:$A$77,vgt_required_data!$F$4:$F$77),_xlfn.XLOOKUP($G45,vgt_required_data!$A$4:$A$77,vgt_required_data!$F$4:$F$77))*COMBIN($C$4-F45,_xlfn.XLOOKUP($G45,vgt_required_data!$A$4:$A$77,vgt_required_data!$F$4:$F$77)-F45))/COMBIN($C$4,_xlfn.XLOOKUP($G45,vgt_required_data!$A$4:$A$77,vgt_required_data!$F$4:$F$77)))</f>
        <v>5.3333333333333351E-2</v>
      </c>
      <c r="I45">
        <f t="shared" si="1"/>
        <v>18.749999999999993</v>
      </c>
      <c r="J45">
        <v>5</v>
      </c>
      <c r="K45">
        <f t="shared" si="8"/>
        <v>10</v>
      </c>
      <c r="L45">
        <f t="shared" si="9"/>
        <v>15</v>
      </c>
      <c r="M45">
        <f t="shared" si="2"/>
        <v>0.26666666666666677</v>
      </c>
      <c r="N45">
        <f t="shared" si="3"/>
        <v>0.26666666666666677</v>
      </c>
      <c r="O45">
        <f t="shared" si="4"/>
        <v>0.26666666666666677</v>
      </c>
      <c r="Q45">
        <f t="shared" si="5"/>
        <v>4.0450659035467265</v>
      </c>
      <c r="R45">
        <f t="shared" si="6"/>
        <v>16.362558164036294</v>
      </c>
      <c r="S45">
        <f t="shared" si="7"/>
        <v>0.87266976874860258</v>
      </c>
    </row>
    <row r="46" spans="1:19" x14ac:dyDescent="0.25">
      <c r="A46" t="s">
        <v>45</v>
      </c>
      <c r="B46">
        <v>2</v>
      </c>
      <c r="C46">
        <v>0</v>
      </c>
      <c r="D46">
        <v>0</v>
      </c>
      <c r="E46">
        <v>2</v>
      </c>
      <c r="F46">
        <v>3</v>
      </c>
      <c r="G46">
        <v>35</v>
      </c>
      <c r="H46">
        <f>PRODUCT((COMBIN(_xlfn.XLOOKUP($G46,vgt_required_data!$A$4:$A$77,vgt_required_data!$B$4:$B$77),_xlfn.XLOOKUP($G46,vgt_required_data!$A$4:$A$77,vgt_required_data!$B$4:$B$77))*COMBIN($C$4-B46,_xlfn.XLOOKUP($G46,vgt_required_data!$A$4:$A$77,vgt_required_data!$B$4:$B$77)-B46))/COMBIN($C$4,_xlfn.XLOOKUP($G46,vgt_required_data!$A$4:$A$77,vgt_required_data!$B$4:$B$77)),(COMBIN(_xlfn.XLOOKUP($G46,vgt_required_data!$A$4:$A$77,vgt_required_data!$C$4:$C$77),_xlfn.XLOOKUP($G46,vgt_required_data!$A$4:$A$77,vgt_required_data!$C$4:$C$77))*COMBIN($C$4-C46,_xlfn.XLOOKUP($G46,vgt_required_data!$A$4:$A$77,vgt_required_data!$C$4:$C$77)-C46))/COMBIN($C$4,_xlfn.XLOOKUP($G46,vgt_required_data!$A$4:$A$77,vgt_required_data!$C$4:$C$77)),(COMBIN(_xlfn.XLOOKUP($G46,vgt_required_data!$A$4:$A$77,vgt_required_data!$D$4:$D$77),_xlfn.XLOOKUP($G46,vgt_required_data!$A$4:$A$77,vgt_required_data!$D$4:$D$77))*COMBIN($C$4-D46,_xlfn.XLOOKUP($G46,vgt_required_data!$A$4:$A$77,vgt_required_data!$D$4:$D$77)-D46))/COMBIN($C$4,_xlfn.XLOOKUP($G46,vgt_required_data!$A$4:$A$77,vgt_required_data!$D$4:$D$77)),(COMBIN(_xlfn.XLOOKUP($G46,vgt_required_data!$A$4:$A$77,vgt_required_data!$E$4:$E$77),_xlfn.XLOOKUP($G46,vgt_required_data!$A$4:$A$77,vgt_required_data!$E$4:$E$77))*COMBIN($C$4-E46,_xlfn.XLOOKUP($G46,vgt_required_data!$A$4:$A$77,vgt_required_data!$E$4:$E$77)-E46))/COMBIN($C$4,_xlfn.XLOOKUP($G46,vgt_required_data!$A$4:$A$77,vgt_required_data!$E$4:$E$77)),(COMBIN(_xlfn.XLOOKUP($G46,vgt_required_data!$A$4:$A$77,vgt_required_data!$F$4:$F$77),_xlfn.XLOOKUP($G46,vgt_required_data!$A$4:$A$77,vgt_required_data!$F$4:$F$77))*COMBIN($C$4-F46,_xlfn.XLOOKUP($G46,vgt_required_data!$A$4:$A$77,vgt_required_data!$F$4:$F$77)-F46))/COMBIN($C$4,_xlfn.XLOOKUP($G46,vgt_required_data!$A$4:$A$77,vgt_required_data!$F$4:$F$77)))</f>
        <v>3.0769230769230782E-3</v>
      </c>
      <c r="I46">
        <f t="shared" si="1"/>
        <v>324.99999999999989</v>
      </c>
      <c r="J46">
        <v>5</v>
      </c>
      <c r="K46">
        <f t="shared" si="8"/>
        <v>10</v>
      </c>
      <c r="L46">
        <f t="shared" si="9"/>
        <v>15</v>
      </c>
      <c r="M46">
        <f t="shared" si="2"/>
        <v>1.5384615384615391E-2</v>
      </c>
      <c r="N46">
        <f t="shared" si="3"/>
        <v>1.5384615384615391E-2</v>
      </c>
      <c r="O46">
        <f t="shared" si="4"/>
        <v>1.5384615384615391E-2</v>
      </c>
      <c r="Q46">
        <f t="shared" si="5"/>
        <v>4.0450659035467265</v>
      </c>
      <c r="R46">
        <f t="shared" si="6"/>
        <v>16.362558164036294</v>
      </c>
      <c r="S46">
        <f t="shared" si="7"/>
        <v>5.0346332812419389E-2</v>
      </c>
    </row>
    <row r="47" spans="1:19" x14ac:dyDescent="0.25">
      <c r="A47" t="s">
        <v>46</v>
      </c>
      <c r="B47">
        <v>1</v>
      </c>
      <c r="C47">
        <v>1</v>
      </c>
      <c r="D47">
        <v>1</v>
      </c>
      <c r="E47">
        <v>1</v>
      </c>
      <c r="F47">
        <v>1</v>
      </c>
      <c r="G47">
        <v>38</v>
      </c>
      <c r="H47">
        <f>PRODUCT((COMBIN(_xlfn.XLOOKUP($G47,vgt_required_data!$A$4:$A$77,vgt_required_data!$B$4:$B$77),_xlfn.XLOOKUP($G47,vgt_required_data!$A$4:$A$77,vgt_required_data!$B$4:$B$77))*COMBIN($C$4-B47,_xlfn.XLOOKUP($G47,vgt_required_data!$A$4:$A$77,vgt_required_data!$B$4:$B$77)-B47))/COMBIN($C$4,_xlfn.XLOOKUP($G47,vgt_required_data!$A$4:$A$77,vgt_required_data!$B$4:$B$77)),(COMBIN(_xlfn.XLOOKUP($G47,vgt_required_data!$A$4:$A$77,vgt_required_data!$C$4:$C$77),_xlfn.XLOOKUP($G47,vgt_required_data!$A$4:$A$77,vgt_required_data!$C$4:$C$77))*COMBIN($C$4-C47,_xlfn.XLOOKUP($G47,vgt_required_data!$A$4:$A$77,vgt_required_data!$C$4:$C$77)-C47))/COMBIN($C$4,_xlfn.XLOOKUP($G47,vgt_required_data!$A$4:$A$77,vgt_required_data!$C$4:$C$77)),(COMBIN(_xlfn.XLOOKUP($G47,vgt_required_data!$A$4:$A$77,vgt_required_data!$D$4:$D$77),_xlfn.XLOOKUP($G47,vgt_required_data!$A$4:$A$77,vgt_required_data!$D$4:$D$77))*COMBIN($C$4-D47,_xlfn.XLOOKUP($G47,vgt_required_data!$A$4:$A$77,vgt_required_data!$D$4:$D$77)-D47))/COMBIN($C$4,_xlfn.XLOOKUP($G47,vgt_required_data!$A$4:$A$77,vgt_required_data!$D$4:$D$77)),(COMBIN(_xlfn.XLOOKUP($G47,vgt_required_data!$A$4:$A$77,vgt_required_data!$E$4:$E$77),_xlfn.XLOOKUP($G47,vgt_required_data!$A$4:$A$77,vgt_required_data!$E$4:$E$77))*COMBIN($C$4-E47,_xlfn.XLOOKUP($G47,vgt_required_data!$A$4:$A$77,vgt_required_data!$E$4:$E$77)-E47))/COMBIN($C$4,_xlfn.XLOOKUP($G47,vgt_required_data!$A$4:$A$77,vgt_required_data!$E$4:$E$77)),(COMBIN(_xlfn.XLOOKUP($G47,vgt_required_data!$A$4:$A$77,vgt_required_data!$F$4:$F$77),_xlfn.XLOOKUP($G47,vgt_required_data!$A$4:$A$77,vgt_required_data!$F$4:$F$77))*COMBIN($C$4-F47,_xlfn.XLOOKUP($G47,vgt_required_data!$A$4:$A$77,vgt_required_data!$F$4:$F$77)-F47))/COMBIN($C$4,_xlfn.XLOOKUP($G47,vgt_required_data!$A$4:$A$77,vgt_required_data!$F$4:$F$77)))</f>
        <v>3.3037695473251048E-2</v>
      </c>
      <c r="I47">
        <f t="shared" si="1"/>
        <v>30.268455038265287</v>
      </c>
      <c r="J47">
        <v>4</v>
      </c>
      <c r="K47">
        <f t="shared" si="8"/>
        <v>8</v>
      </c>
      <c r="L47">
        <f t="shared" si="9"/>
        <v>12</v>
      </c>
      <c r="M47">
        <f t="shared" si="2"/>
        <v>0.13215078189300419</v>
      </c>
      <c r="N47">
        <f t="shared" si="3"/>
        <v>0.13215078189300419</v>
      </c>
      <c r="O47">
        <f t="shared" si="4"/>
        <v>0.13215078189300419</v>
      </c>
      <c r="Q47">
        <f t="shared" si="5"/>
        <v>3.0450659035467269</v>
      </c>
      <c r="R47">
        <f t="shared" si="6"/>
        <v>9.2724263569428444</v>
      </c>
      <c r="S47">
        <f t="shared" si="7"/>
        <v>0.30633959827882434</v>
      </c>
    </row>
    <row r="48" spans="1:19" x14ac:dyDescent="0.25">
      <c r="A48" t="s">
        <v>47</v>
      </c>
      <c r="B48">
        <v>0</v>
      </c>
      <c r="C48">
        <v>1</v>
      </c>
      <c r="D48">
        <v>2</v>
      </c>
      <c r="E48">
        <v>1</v>
      </c>
      <c r="F48">
        <v>0</v>
      </c>
      <c r="G48">
        <v>38</v>
      </c>
      <c r="H48">
        <f>PRODUCT((COMBIN(_xlfn.XLOOKUP($G48,vgt_required_data!$A$4:$A$77,vgt_required_data!$B$4:$B$77),_xlfn.XLOOKUP($G48,vgt_required_data!$A$4:$A$77,vgt_required_data!$B$4:$B$77))*COMBIN($C$4-B48,_xlfn.XLOOKUP($G48,vgt_required_data!$A$4:$A$77,vgt_required_data!$B$4:$B$77)-B48))/COMBIN($C$4,_xlfn.XLOOKUP($G48,vgt_required_data!$A$4:$A$77,vgt_required_data!$B$4:$B$77)),(COMBIN(_xlfn.XLOOKUP($G48,vgt_required_data!$A$4:$A$77,vgt_required_data!$C$4:$C$77),_xlfn.XLOOKUP($G48,vgt_required_data!$A$4:$A$77,vgt_required_data!$C$4:$C$77))*COMBIN($C$4-C48,_xlfn.XLOOKUP($G48,vgt_required_data!$A$4:$A$77,vgt_required_data!$C$4:$C$77)-C48))/COMBIN($C$4,_xlfn.XLOOKUP($G48,vgt_required_data!$A$4:$A$77,vgt_required_data!$C$4:$C$77)),(COMBIN(_xlfn.XLOOKUP($G48,vgt_required_data!$A$4:$A$77,vgt_required_data!$D$4:$D$77),_xlfn.XLOOKUP($G48,vgt_required_data!$A$4:$A$77,vgt_required_data!$D$4:$D$77))*COMBIN($C$4-D48,_xlfn.XLOOKUP($G48,vgt_required_data!$A$4:$A$77,vgt_required_data!$D$4:$D$77)-D48))/COMBIN($C$4,_xlfn.XLOOKUP($G48,vgt_required_data!$A$4:$A$77,vgt_required_data!$D$4:$D$77)),(COMBIN(_xlfn.XLOOKUP($G48,vgt_required_data!$A$4:$A$77,vgt_required_data!$E$4:$E$77),_xlfn.XLOOKUP($G48,vgt_required_data!$A$4:$A$77,vgt_required_data!$E$4:$E$77))*COMBIN($C$4-E48,_xlfn.XLOOKUP($G48,vgt_required_data!$A$4:$A$77,vgt_required_data!$E$4:$E$77)-E48))/COMBIN($C$4,_xlfn.XLOOKUP($G48,vgt_required_data!$A$4:$A$77,vgt_required_data!$E$4:$E$77)),(COMBIN(_xlfn.XLOOKUP($G48,vgt_required_data!$A$4:$A$77,vgt_required_data!$F$4:$F$77),_xlfn.XLOOKUP($G48,vgt_required_data!$A$4:$A$77,vgt_required_data!$F$4:$F$77))*COMBIN($C$4-F48,_xlfn.XLOOKUP($G48,vgt_required_data!$A$4:$A$77,vgt_required_data!$F$4:$F$77)-F48))/COMBIN($C$4,_xlfn.XLOOKUP($G48,vgt_required_data!$A$4:$A$77,vgt_required_data!$F$4:$F$77)))</f>
        <v>6.6370370370370399E-2</v>
      </c>
      <c r="I48">
        <f t="shared" si="1"/>
        <v>15.066964285714279</v>
      </c>
      <c r="J48">
        <v>2</v>
      </c>
      <c r="K48">
        <f t="shared" si="8"/>
        <v>4</v>
      </c>
      <c r="L48">
        <f t="shared" si="9"/>
        <v>6</v>
      </c>
      <c r="M48">
        <f t="shared" si="2"/>
        <v>0.1327407407407408</v>
      </c>
      <c r="N48">
        <f t="shared" si="3"/>
        <v>0.1327407407407408</v>
      </c>
      <c r="O48">
        <f t="shared" si="4"/>
        <v>0.1327407407407408</v>
      </c>
      <c r="Q48">
        <f t="shared" si="5"/>
        <v>1.0450659035467269</v>
      </c>
      <c r="R48">
        <f t="shared" si="6"/>
        <v>1.0921627427559366</v>
      </c>
      <c r="S48">
        <f t="shared" si="7"/>
        <v>7.2487245741431089E-2</v>
      </c>
    </row>
    <row r="49" spans="8:19" x14ac:dyDescent="0.25">
      <c r="H49">
        <f>SUM(H25:H48)</f>
        <v>0.17610180379062584</v>
      </c>
      <c r="I49">
        <f t="shared" si="1"/>
        <v>5.678533544090997</v>
      </c>
      <c r="M49">
        <f t="shared" ref="M49:N49" si="10">SUM(M20:M22,M25:M48)</f>
        <v>0.94666442748240054</v>
      </c>
      <c r="N49">
        <f t="shared" si="10"/>
        <v>0.94666442748240054</v>
      </c>
      <c r="O49">
        <f>SUM(O20:O22,O25:O48)</f>
        <v>0.9549340964532731</v>
      </c>
      <c r="R49" t="s">
        <v>50</v>
      </c>
      <c r="S49">
        <f>SUM(S25:S48)</f>
        <v>250.3903096008903</v>
      </c>
    </row>
    <row r="50" spans="8:19" x14ac:dyDescent="0.25">
      <c r="R50" t="s">
        <v>51</v>
      </c>
      <c r="S50">
        <f>SQRT(S49)</f>
        <v>15.823726160449388</v>
      </c>
    </row>
    <row r="51" spans="8:19" x14ac:dyDescent="0.25">
      <c r="S51">
        <f>S50*1.645</f>
        <v>26.030029533939242</v>
      </c>
    </row>
    <row r="53" spans="8:19" x14ac:dyDescent="0.25">
      <c r="K53" t="s">
        <v>52</v>
      </c>
      <c r="L53" s="3">
        <v>0.9</v>
      </c>
    </row>
    <row r="55" spans="8:19" x14ac:dyDescent="0.25">
      <c r="K55" t="s">
        <v>53</v>
      </c>
      <c r="L55" t="s">
        <v>55</v>
      </c>
      <c r="M55" t="s">
        <v>54</v>
      </c>
      <c r="N55" t="s">
        <v>56</v>
      </c>
    </row>
    <row r="56" spans="8:19" x14ac:dyDescent="0.25">
      <c r="K56">
        <v>1000</v>
      </c>
      <c r="L56">
        <f>$S$51/SQRT(K56)</f>
        <v>0.82314180888699195</v>
      </c>
      <c r="M56">
        <f>$O$49-L56</f>
        <v>0.13179228756628114</v>
      </c>
      <c r="N56">
        <f>$O$49+L56</f>
        <v>1.7780759053402651</v>
      </c>
    </row>
    <row r="57" spans="8:19" x14ac:dyDescent="0.25">
      <c r="K57">
        <f>10*K56</f>
        <v>10000</v>
      </c>
      <c r="L57">
        <f>$S$51/SQRT(K57)</f>
        <v>0.26030029533939242</v>
      </c>
      <c r="M57">
        <f t="shared" ref="M57:M62" si="11">$O$49-L57</f>
        <v>0.69463380111388062</v>
      </c>
      <c r="N57">
        <f t="shared" ref="N57:N62" si="12">$O$49+L57</f>
        <v>1.2152343917926656</v>
      </c>
    </row>
    <row r="58" spans="8:19" x14ac:dyDescent="0.25">
      <c r="K58">
        <f t="shared" ref="K58:K61" si="13">10*K57</f>
        <v>100000</v>
      </c>
      <c r="L58">
        <f t="shared" ref="L58:L61" si="14">$S$51/SQRT(K58)</f>
        <v>8.2314180888699184E-2</v>
      </c>
      <c r="M58">
        <f t="shared" si="11"/>
        <v>0.87261991556457397</v>
      </c>
      <c r="N58">
        <f t="shared" si="12"/>
        <v>1.0372482773419722</v>
      </c>
    </row>
    <row r="59" spans="8:19" x14ac:dyDescent="0.25">
      <c r="K59">
        <f t="shared" si="13"/>
        <v>1000000</v>
      </c>
      <c r="L59">
        <f t="shared" si="14"/>
        <v>2.6030029533939243E-2</v>
      </c>
      <c r="M59">
        <f t="shared" si="11"/>
        <v>0.9289040669193338</v>
      </c>
      <c r="N59">
        <f t="shared" si="12"/>
        <v>0.98096412598721239</v>
      </c>
    </row>
    <row r="60" spans="8:19" x14ac:dyDescent="0.25">
      <c r="K60">
        <f t="shared" si="13"/>
        <v>10000000</v>
      </c>
      <c r="L60">
        <f t="shared" si="14"/>
        <v>8.2314180888699191E-3</v>
      </c>
      <c r="M60">
        <f t="shared" si="11"/>
        <v>0.94670267836440314</v>
      </c>
      <c r="N60">
        <f t="shared" si="12"/>
        <v>0.96316551454214305</v>
      </c>
    </row>
    <row r="61" spans="8:19" x14ac:dyDescent="0.25">
      <c r="K61">
        <f t="shared" si="13"/>
        <v>100000000</v>
      </c>
      <c r="L61">
        <f t="shared" si="14"/>
        <v>2.6030029533939242E-3</v>
      </c>
      <c r="M61">
        <f t="shared" si="11"/>
        <v>0.95233109349987921</v>
      </c>
      <c r="N61">
        <f t="shared" si="12"/>
        <v>0.95753709940666698</v>
      </c>
    </row>
    <row r="62" spans="8:19" x14ac:dyDescent="0.25">
      <c r="K62">
        <f>10*K61</f>
        <v>1000000000</v>
      </c>
      <c r="L62">
        <f>$S$51/SQRT(K62)</f>
        <v>8.23141808886992E-4</v>
      </c>
      <c r="M62">
        <f t="shared" si="11"/>
        <v>0.95411095464438611</v>
      </c>
      <c r="N62">
        <f t="shared" si="12"/>
        <v>0.95575723826216008</v>
      </c>
    </row>
    <row r="66" spans="1:12" x14ac:dyDescent="0.25">
      <c r="A66" t="s">
        <v>58</v>
      </c>
    </row>
    <row r="68" spans="1:12" x14ac:dyDescent="0.25">
      <c r="A68" t="s">
        <v>59</v>
      </c>
      <c r="H68" t="s">
        <v>61</v>
      </c>
    </row>
    <row r="70" spans="1:12" x14ac:dyDescent="0.25">
      <c r="A70" t="s">
        <v>57</v>
      </c>
      <c r="B70" t="s">
        <v>9</v>
      </c>
      <c r="C70" t="s">
        <v>12</v>
      </c>
      <c r="D70" t="s">
        <v>62</v>
      </c>
      <c r="E70" t="s">
        <v>63</v>
      </c>
      <c r="H70" t="s">
        <v>57</v>
      </c>
      <c r="I70" t="s">
        <v>9</v>
      </c>
      <c r="J70" t="s">
        <v>12</v>
      </c>
      <c r="K70" t="s">
        <v>64</v>
      </c>
      <c r="L70" t="s">
        <v>63</v>
      </c>
    </row>
    <row r="71" spans="1:12" x14ac:dyDescent="0.25">
      <c r="A71">
        <v>5000</v>
      </c>
      <c r="B71">
        <f>SUMIF($J$25:$J$48,"="&amp;A71,$H$25:$H$48)</f>
        <v>2.9442038861191122E-8</v>
      </c>
      <c r="C71">
        <f t="shared" ref="C71:C85" si="15">1/B71</f>
        <v>33965039.062500015</v>
      </c>
      <c r="D71">
        <f>SUM($B$71:B71)</f>
        <v>2.9442038861191122E-8</v>
      </c>
      <c r="E71">
        <f>1/D71</f>
        <v>33965039.062500015</v>
      </c>
      <c r="H71" s="2" t="s">
        <v>60</v>
      </c>
      <c r="I71" s="2" t="s">
        <v>60</v>
      </c>
      <c r="J71" s="2" t="s">
        <v>60</v>
      </c>
      <c r="K71" s="2" t="s">
        <v>60</v>
      </c>
      <c r="L71" s="2" t="s">
        <v>60</v>
      </c>
    </row>
    <row r="72" spans="1:12" x14ac:dyDescent="0.25">
      <c r="A72">
        <v>1000</v>
      </c>
      <c r="B72">
        <f t="shared" ref="B72:B84" si="16">SUMIF($J$25:$J$48,"="&amp;A72,$H$25:$H$48)</f>
        <v>2.5557325400339527E-6</v>
      </c>
      <c r="C72">
        <f t="shared" si="15"/>
        <v>391277.25000000006</v>
      </c>
      <c r="D72">
        <f>SUM($B$71:B72)</f>
        <v>2.5851745788951437E-6</v>
      </c>
      <c r="E72">
        <f t="shared" ref="E72:E85" si="17">1/D72</f>
        <v>386821.07125909528</v>
      </c>
      <c r="H72">
        <v>800</v>
      </c>
      <c r="I72">
        <v>2.143E-5</v>
      </c>
      <c r="J72">
        <f>1/I72</f>
        <v>46663.555762949138</v>
      </c>
      <c r="K72" s="4">
        <f>SUM($I$72:I72)</f>
        <v>2.143E-5</v>
      </c>
      <c r="L72" s="5">
        <f>1/K72</f>
        <v>46663.555762949138</v>
      </c>
    </row>
    <row r="73" spans="1:12" x14ac:dyDescent="0.25">
      <c r="A73">
        <v>320</v>
      </c>
      <c r="B73">
        <f t="shared" si="16"/>
        <v>1.5772520818495252E-5</v>
      </c>
      <c r="C73">
        <f t="shared" si="15"/>
        <v>63401.40625</v>
      </c>
      <c r="D73">
        <f>SUM($B$71:B73)</f>
        <v>1.8357695397390395E-5</v>
      </c>
      <c r="E73">
        <f t="shared" si="17"/>
        <v>54473.068560782049</v>
      </c>
      <c r="H73">
        <v>320</v>
      </c>
      <c r="I73">
        <v>6.4300000000000004E-5</v>
      </c>
      <c r="J73">
        <f t="shared" ref="J73:J85" si="18">1/I73</f>
        <v>15552.099533437013</v>
      </c>
      <c r="K73" s="4">
        <f>SUM($I$72:I73)</f>
        <v>8.5730000000000008E-5</v>
      </c>
      <c r="L73" s="5">
        <f t="shared" ref="L73:L85" si="19">1/K73</f>
        <v>11664.528169835528</v>
      </c>
    </row>
    <row r="74" spans="1:12" x14ac:dyDescent="0.25">
      <c r="A74">
        <v>240</v>
      </c>
      <c r="B74">
        <f t="shared" si="16"/>
        <v>1.7629338745540322E-5</v>
      </c>
      <c r="C74">
        <f t="shared" si="15"/>
        <v>56723.625000000022</v>
      </c>
      <c r="D74">
        <f>SUM($B$71:B74)</f>
        <v>3.5987034142930717E-5</v>
      </c>
      <c r="E74">
        <f t="shared" si="17"/>
        <v>27787.785901674248</v>
      </c>
      <c r="H74">
        <v>240</v>
      </c>
      <c r="I74">
        <v>2.1432999999999999E-4</v>
      </c>
      <c r="J74">
        <f t="shared" si="18"/>
        <v>4665.7024214995572</v>
      </c>
      <c r="K74" s="4">
        <f>SUM($I$72:I74)</f>
        <v>3.0006E-4</v>
      </c>
      <c r="L74" s="5">
        <f t="shared" si="19"/>
        <v>3332.6667999733386</v>
      </c>
    </row>
    <row r="75" spans="1:12" x14ac:dyDescent="0.25">
      <c r="A75">
        <v>160</v>
      </c>
      <c r="B75">
        <f t="shared" si="16"/>
        <v>8.6117963668984077E-5</v>
      </c>
      <c r="C75">
        <f t="shared" si="15"/>
        <v>11611.979166666666</v>
      </c>
      <c r="D75">
        <f>SUM($B$71:B75)</f>
        <v>1.2210499781191479E-4</v>
      </c>
      <c r="E75">
        <f t="shared" si="17"/>
        <v>8189.6729693272373</v>
      </c>
      <c r="H75">
        <v>160</v>
      </c>
      <c r="I75">
        <v>2.7863999999999997E-4</v>
      </c>
      <c r="J75">
        <f t="shared" si="18"/>
        <v>3588.860178007465</v>
      </c>
      <c r="K75" s="4">
        <f>SUM($I$72:I75)</f>
        <v>5.7869999999999992E-4</v>
      </c>
      <c r="L75" s="5">
        <f t="shared" si="19"/>
        <v>1728.0110592707795</v>
      </c>
    </row>
    <row r="76" spans="1:12" x14ac:dyDescent="0.25">
      <c r="A76">
        <v>120</v>
      </c>
      <c r="B76">
        <f t="shared" si="16"/>
        <v>9.9673569061324165E-5</v>
      </c>
      <c r="C76">
        <f t="shared" si="15"/>
        <v>10032.75</v>
      </c>
      <c r="D76">
        <f>SUM($B$71:B76)</f>
        <v>2.2177856687323895E-4</v>
      </c>
      <c r="E76">
        <f t="shared" si="17"/>
        <v>4509.001992837143</v>
      </c>
      <c r="H76">
        <v>120</v>
      </c>
      <c r="I76">
        <v>2.9471E-4</v>
      </c>
      <c r="J76">
        <f t="shared" si="18"/>
        <v>3393.1661633470189</v>
      </c>
      <c r="K76" s="4">
        <f>SUM($I$72:I76)</f>
        <v>8.7340999999999992E-4</v>
      </c>
      <c r="L76" s="5">
        <f t="shared" si="19"/>
        <v>1144.9376581445142</v>
      </c>
    </row>
    <row r="77" spans="1:12" x14ac:dyDescent="0.25">
      <c r="A77">
        <v>80</v>
      </c>
      <c r="B77">
        <f t="shared" si="16"/>
        <v>5.6575798508967418E-4</v>
      </c>
      <c r="C77">
        <f t="shared" si="15"/>
        <v>1767.5402316089226</v>
      </c>
      <c r="D77">
        <f>SUM($B$71:B77)</f>
        <v>7.8753655196291312E-4</v>
      </c>
      <c r="E77">
        <f t="shared" si="17"/>
        <v>1269.7823326517703</v>
      </c>
      <c r="H77">
        <v>80</v>
      </c>
      <c r="I77">
        <v>9.6986000000000001E-4</v>
      </c>
      <c r="J77">
        <f t="shared" si="18"/>
        <v>1031.0766502381787</v>
      </c>
      <c r="K77" s="4">
        <f>SUM($I$72:I77)</f>
        <v>1.8432699999999999E-3</v>
      </c>
      <c r="L77" s="5">
        <f t="shared" si="19"/>
        <v>542.5141189299452</v>
      </c>
    </row>
    <row r="78" spans="1:12" x14ac:dyDescent="0.25">
      <c r="A78">
        <v>60</v>
      </c>
      <c r="B78">
        <f t="shared" si="16"/>
        <v>1.6326530612244903E-4</v>
      </c>
      <c r="C78">
        <f t="shared" si="15"/>
        <v>6124.9999999999982</v>
      </c>
      <c r="D78">
        <f>SUM($B$71:B78)</f>
        <v>9.5080185808536213E-4</v>
      </c>
      <c r="E78">
        <f t="shared" si="17"/>
        <v>1051.7438428377798</v>
      </c>
      <c r="H78">
        <v>60</v>
      </c>
      <c r="I78">
        <v>7.3410000000000001E-4</v>
      </c>
      <c r="J78">
        <f t="shared" si="18"/>
        <v>1362.2122326658493</v>
      </c>
      <c r="K78" s="4">
        <f>SUM($I$72:I78)</f>
        <v>2.5773699999999998E-3</v>
      </c>
      <c r="L78" s="5">
        <f t="shared" si="19"/>
        <v>387.99241086844341</v>
      </c>
    </row>
    <row r="79" spans="1:12" x14ac:dyDescent="0.25">
      <c r="A79">
        <v>40</v>
      </c>
      <c r="B79">
        <f t="shared" si="16"/>
        <v>2.0503965803111107E-3</v>
      </c>
      <c r="C79">
        <f t="shared" si="15"/>
        <v>487.71052858870257</v>
      </c>
      <c r="D79">
        <f>SUM($B$71:B79)</f>
        <v>3.0011984383964728E-3</v>
      </c>
      <c r="E79">
        <f t="shared" si="17"/>
        <v>333.20022668487582</v>
      </c>
      <c r="H79">
        <v>40</v>
      </c>
      <c r="I79">
        <v>9.0021000000000003E-4</v>
      </c>
      <c r="J79">
        <f t="shared" si="18"/>
        <v>1110.8519123315671</v>
      </c>
      <c r="K79" s="4">
        <f>SUM($I$72:I79)</f>
        <v>3.4775800000000001E-3</v>
      </c>
      <c r="L79" s="5">
        <f t="shared" si="19"/>
        <v>287.55628914359983</v>
      </c>
    </row>
    <row r="80" spans="1:12" x14ac:dyDescent="0.25">
      <c r="A80">
        <v>20</v>
      </c>
      <c r="B80">
        <f t="shared" si="16"/>
        <v>5.0056346945235863E-3</v>
      </c>
      <c r="C80">
        <f t="shared" si="15"/>
        <v>199.77486593139724</v>
      </c>
      <c r="D80">
        <f>SUM($B$71:B80)</f>
        <v>8.0068331329200583E-3</v>
      </c>
      <c r="E80">
        <f t="shared" si="17"/>
        <v>124.89332341503466</v>
      </c>
      <c r="H80">
        <v>20</v>
      </c>
      <c r="I80">
        <v>4.0455700000000001E-3</v>
      </c>
      <c r="J80">
        <f t="shared" si="18"/>
        <v>247.18395677246963</v>
      </c>
      <c r="K80" s="4">
        <f>SUM($I$72:I80)</f>
        <v>7.5231500000000001E-3</v>
      </c>
      <c r="L80" s="5">
        <f t="shared" si="19"/>
        <v>132.92304420355833</v>
      </c>
    </row>
    <row r="81" spans="1:12" x14ac:dyDescent="0.25">
      <c r="A81">
        <v>10</v>
      </c>
      <c r="B81">
        <f t="shared" si="16"/>
        <v>1.2276648403827896E-2</v>
      </c>
      <c r="C81">
        <f t="shared" si="15"/>
        <v>81.455456498061551</v>
      </c>
      <c r="D81">
        <f>SUM($B$71:B81)</f>
        <v>2.0283481536747954E-2</v>
      </c>
      <c r="E81">
        <f t="shared" si="17"/>
        <v>49.301200989005842</v>
      </c>
      <c r="H81">
        <v>10</v>
      </c>
      <c r="I81">
        <v>1.928477E-2</v>
      </c>
      <c r="J81">
        <f t="shared" si="18"/>
        <v>51.854390796467889</v>
      </c>
      <c r="K81" s="4">
        <f>SUM($I$72:I81)</f>
        <v>2.6807919999999999E-2</v>
      </c>
      <c r="L81" s="5">
        <f t="shared" si="19"/>
        <v>37.302409138791823</v>
      </c>
    </row>
    <row r="82" spans="1:12" x14ac:dyDescent="0.25">
      <c r="A82">
        <v>5</v>
      </c>
      <c r="B82">
        <f t="shared" si="16"/>
        <v>5.6410256410256432E-2</v>
      </c>
      <c r="C82">
        <f t="shared" si="15"/>
        <v>17.72727272727272</v>
      </c>
      <c r="D82">
        <f>SUM($B$71:B82)</f>
        <v>7.669373794700439E-2</v>
      </c>
      <c r="E82">
        <f t="shared" si="17"/>
        <v>13.038874186716562</v>
      </c>
      <c r="H82">
        <v>5</v>
      </c>
      <c r="I82">
        <v>6.5248840000000002E-2</v>
      </c>
      <c r="J82">
        <f t="shared" si="18"/>
        <v>15.325942959292457</v>
      </c>
      <c r="K82" s="4">
        <f>SUM($I$72:I82)</f>
        <v>9.2056760000000001E-2</v>
      </c>
      <c r="L82" s="5">
        <f t="shared" si="19"/>
        <v>10.862863303031737</v>
      </c>
    </row>
    <row r="83" spans="1:12" x14ac:dyDescent="0.25">
      <c r="A83">
        <v>4</v>
      </c>
      <c r="B83">
        <f t="shared" si="16"/>
        <v>3.3037695473251048E-2</v>
      </c>
      <c r="C83">
        <f t="shared" si="15"/>
        <v>30.268455038265287</v>
      </c>
      <c r="D83">
        <f>SUM($B$71:B83)</f>
        <v>0.10973143342025543</v>
      </c>
      <c r="E83">
        <f t="shared" si="17"/>
        <v>9.1131589994832698</v>
      </c>
      <c r="H83">
        <v>4</v>
      </c>
      <c r="I83">
        <v>0</v>
      </c>
      <c r="J83" s="2" t="s">
        <v>60</v>
      </c>
      <c r="K83" s="4">
        <f>SUM($I$72:I83)</f>
        <v>9.2056760000000001E-2</v>
      </c>
      <c r="L83" s="5">
        <f t="shared" si="19"/>
        <v>10.862863303031737</v>
      </c>
    </row>
    <row r="84" spans="1:12" x14ac:dyDescent="0.25">
      <c r="A84">
        <v>2</v>
      </c>
      <c r="B84">
        <f t="shared" si="16"/>
        <v>6.6370370370370399E-2</v>
      </c>
      <c r="C84">
        <f t="shared" si="15"/>
        <v>15.066964285714279</v>
      </c>
      <c r="D84">
        <f>SUM($B$71:B84)</f>
        <v>0.17610180379062584</v>
      </c>
      <c r="E84">
        <f t="shared" si="17"/>
        <v>5.678533544090997</v>
      </c>
      <c r="H84">
        <v>2</v>
      </c>
      <c r="I84">
        <v>5.0797330000000002E-2</v>
      </c>
      <c r="J84">
        <f t="shared" si="18"/>
        <v>19.686074051529872</v>
      </c>
      <c r="K84" s="4">
        <f>SUM($I$72:I84)</f>
        <v>0.14285408999999999</v>
      </c>
      <c r="L84" s="5">
        <f t="shared" si="19"/>
        <v>7.0001495931968067</v>
      </c>
    </row>
    <row r="85" spans="1:12" x14ac:dyDescent="0.25">
      <c r="A85">
        <v>0</v>
      </c>
      <c r="B85">
        <f>1-SUM(B71:B84)</f>
        <v>0.8238981962093741</v>
      </c>
      <c r="C85">
        <f t="shared" si="15"/>
        <v>1.2137421887811415</v>
      </c>
      <c r="D85">
        <f>SUM($B$71:B85)</f>
        <v>1</v>
      </c>
      <c r="E85">
        <f t="shared" si="17"/>
        <v>1</v>
      </c>
      <c r="H85">
        <v>0</v>
      </c>
      <c r="I85">
        <v>0.85714592000000001</v>
      </c>
      <c r="J85">
        <f t="shared" si="18"/>
        <v>1.1666624977926745</v>
      </c>
      <c r="K85" s="4">
        <f>SUM($I$72:I85)</f>
        <v>1.0000000099999999</v>
      </c>
      <c r="L85" s="5">
        <f t="shared" si="19"/>
        <v>0.99999999000000017</v>
      </c>
    </row>
  </sheetData>
  <sortState xmlns:xlrd2="http://schemas.microsoft.com/office/spreadsheetml/2017/richdata2" ref="A55:A79">
    <sortCondition descending="1" ref="A55:A79"/>
  </sortState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B35DD5-4766-4ABE-B8A8-BE312326CE72}">
  <dimension ref="A1:F77"/>
  <sheetViews>
    <sheetView workbookViewId="0">
      <selection activeCell="F77" sqref="F77"/>
    </sheetView>
  </sheetViews>
  <sheetFormatPr defaultRowHeight="15" x14ac:dyDescent="0.25"/>
  <sheetData>
    <row r="1" spans="1:6" x14ac:dyDescent="0.25">
      <c r="A1" t="s">
        <v>43</v>
      </c>
    </row>
    <row r="3" spans="1:6" x14ac:dyDescent="0.25">
      <c r="B3" t="s">
        <v>17</v>
      </c>
      <c r="C3" t="s">
        <v>1</v>
      </c>
      <c r="D3" t="s">
        <v>2</v>
      </c>
      <c r="E3" t="s">
        <v>3</v>
      </c>
      <c r="F3" t="s">
        <v>4</v>
      </c>
    </row>
    <row r="4" spans="1:6" x14ac:dyDescent="0.25">
      <c r="A4">
        <v>1</v>
      </c>
      <c r="B4">
        <f>INT($A4/5)+IF(MOD($A4,5)&gt;=1, 1, 0)</f>
        <v>1</v>
      </c>
      <c r="C4">
        <f>INT($A4/5)+IF(MOD($A4,5)&gt;=2, 1, 0)</f>
        <v>0</v>
      </c>
      <c r="D4">
        <f>INT($A4/5)+IF(MOD($A4,5)&gt;=3, 1, 0)</f>
        <v>0</v>
      </c>
      <c r="E4">
        <f>INT($A4/5)+IF(MOD($A4,5)&gt;=4,1, 0)</f>
        <v>0</v>
      </c>
      <c r="F4">
        <f>INT($A4/5)+IF(MOD($A4,5)&gt;=5, 1, 0)</f>
        <v>0</v>
      </c>
    </row>
    <row r="5" spans="1:6" x14ac:dyDescent="0.25">
      <c r="A5">
        <v>2</v>
      </c>
      <c r="B5">
        <f>INT($A5/5)+IF(MOD($A5,5)&gt;=1, 1, 0)</f>
        <v>1</v>
      </c>
      <c r="C5">
        <f>INT($A5/5)+IF(MOD($A5,5)&gt;=2, 1, 0)</f>
        <v>1</v>
      </c>
      <c r="D5">
        <f>INT($A5/5)+IF(MOD($A5,5)&gt;=3, 1, 0)</f>
        <v>0</v>
      </c>
      <c r="E5">
        <f>INT($A5/5)+IF(MOD($A5,5)&gt;=4,1, 0)</f>
        <v>0</v>
      </c>
      <c r="F5">
        <f>INT($A5/5)+IF(MOD($A5,5)&gt;=5, 1, 0)</f>
        <v>0</v>
      </c>
    </row>
    <row r="6" spans="1:6" x14ac:dyDescent="0.25">
      <c r="A6">
        <v>3</v>
      </c>
      <c r="B6">
        <f t="shared" ref="B6:B45" si="0">INT($A6/5)+IF(MOD($A6,5)&gt;=1, 1, 0)</f>
        <v>1</v>
      </c>
      <c r="C6">
        <f t="shared" ref="C6:C45" si="1">INT($A6/5)+IF(MOD($A6,5)&gt;=2, 1, 0)</f>
        <v>1</v>
      </c>
      <c r="D6">
        <f t="shared" ref="D6:D45" si="2">INT($A6/5)+IF(MOD($A6,5)&gt;=3, 1, 0)</f>
        <v>1</v>
      </c>
      <c r="E6">
        <f t="shared" ref="E6:E45" si="3">INT($A6/5)+IF(MOD($A6,5)&gt;=4,1, 0)</f>
        <v>0</v>
      </c>
      <c r="F6">
        <f t="shared" ref="F6:F45" si="4">INT($A6/5)+IF(MOD($A6,5)&gt;=5, 1, 0)</f>
        <v>0</v>
      </c>
    </row>
    <row r="7" spans="1:6" x14ac:dyDescent="0.25">
      <c r="A7">
        <v>4</v>
      </c>
      <c r="B7">
        <f t="shared" si="0"/>
        <v>1</v>
      </c>
      <c r="C7">
        <f t="shared" si="1"/>
        <v>1</v>
      </c>
      <c r="D7">
        <f t="shared" si="2"/>
        <v>1</v>
      </c>
      <c r="E7">
        <f t="shared" si="3"/>
        <v>1</v>
      </c>
      <c r="F7">
        <f t="shared" si="4"/>
        <v>0</v>
      </c>
    </row>
    <row r="8" spans="1:6" x14ac:dyDescent="0.25">
      <c r="A8">
        <v>5</v>
      </c>
      <c r="B8">
        <f t="shared" si="0"/>
        <v>1</v>
      </c>
      <c r="C8">
        <f t="shared" si="1"/>
        <v>1</v>
      </c>
      <c r="D8">
        <f t="shared" si="2"/>
        <v>1</v>
      </c>
      <c r="E8">
        <f t="shared" si="3"/>
        <v>1</v>
      </c>
      <c r="F8">
        <f t="shared" si="4"/>
        <v>1</v>
      </c>
    </row>
    <row r="9" spans="1:6" x14ac:dyDescent="0.25">
      <c r="A9">
        <v>6</v>
      </c>
      <c r="B9">
        <f t="shared" si="0"/>
        <v>2</v>
      </c>
      <c r="C9">
        <f t="shared" si="1"/>
        <v>1</v>
      </c>
      <c r="D9">
        <f t="shared" si="2"/>
        <v>1</v>
      </c>
      <c r="E9">
        <f t="shared" si="3"/>
        <v>1</v>
      </c>
      <c r="F9">
        <f t="shared" si="4"/>
        <v>1</v>
      </c>
    </row>
    <row r="10" spans="1:6" x14ac:dyDescent="0.25">
      <c r="A10">
        <v>7</v>
      </c>
      <c r="B10">
        <f t="shared" si="0"/>
        <v>2</v>
      </c>
      <c r="C10">
        <f t="shared" si="1"/>
        <v>2</v>
      </c>
      <c r="D10">
        <f t="shared" si="2"/>
        <v>1</v>
      </c>
      <c r="E10">
        <f t="shared" si="3"/>
        <v>1</v>
      </c>
      <c r="F10">
        <f t="shared" si="4"/>
        <v>1</v>
      </c>
    </row>
    <row r="11" spans="1:6" x14ac:dyDescent="0.25">
      <c r="A11">
        <v>8</v>
      </c>
      <c r="B11">
        <f t="shared" si="0"/>
        <v>2</v>
      </c>
      <c r="C11">
        <f t="shared" si="1"/>
        <v>2</v>
      </c>
      <c r="D11">
        <f t="shared" si="2"/>
        <v>2</v>
      </c>
      <c r="E11">
        <f t="shared" si="3"/>
        <v>1</v>
      </c>
      <c r="F11">
        <f t="shared" si="4"/>
        <v>1</v>
      </c>
    </row>
    <row r="12" spans="1:6" x14ac:dyDescent="0.25">
      <c r="A12">
        <v>9</v>
      </c>
      <c r="B12">
        <f t="shared" si="0"/>
        <v>2</v>
      </c>
      <c r="C12">
        <f t="shared" si="1"/>
        <v>2</v>
      </c>
      <c r="D12">
        <f t="shared" si="2"/>
        <v>2</v>
      </c>
      <c r="E12">
        <f t="shared" si="3"/>
        <v>2</v>
      </c>
      <c r="F12">
        <f t="shared" si="4"/>
        <v>1</v>
      </c>
    </row>
    <row r="13" spans="1:6" x14ac:dyDescent="0.25">
      <c r="A13">
        <v>10</v>
      </c>
      <c r="B13">
        <f t="shared" si="0"/>
        <v>2</v>
      </c>
      <c r="C13">
        <f t="shared" si="1"/>
        <v>2</v>
      </c>
      <c r="D13">
        <f t="shared" si="2"/>
        <v>2</v>
      </c>
      <c r="E13">
        <f t="shared" si="3"/>
        <v>2</v>
      </c>
      <c r="F13">
        <f t="shared" si="4"/>
        <v>2</v>
      </c>
    </row>
    <row r="14" spans="1:6" x14ac:dyDescent="0.25">
      <c r="A14">
        <v>11</v>
      </c>
      <c r="B14">
        <f t="shared" si="0"/>
        <v>3</v>
      </c>
      <c r="C14">
        <f t="shared" si="1"/>
        <v>2</v>
      </c>
      <c r="D14">
        <f t="shared" si="2"/>
        <v>2</v>
      </c>
      <c r="E14">
        <f t="shared" si="3"/>
        <v>2</v>
      </c>
      <c r="F14">
        <f t="shared" si="4"/>
        <v>2</v>
      </c>
    </row>
    <row r="15" spans="1:6" x14ac:dyDescent="0.25">
      <c r="A15">
        <v>12</v>
      </c>
      <c r="B15">
        <f t="shared" si="0"/>
        <v>3</v>
      </c>
      <c r="C15">
        <f t="shared" si="1"/>
        <v>3</v>
      </c>
      <c r="D15">
        <f t="shared" si="2"/>
        <v>2</v>
      </c>
      <c r="E15">
        <f t="shared" si="3"/>
        <v>2</v>
      </c>
      <c r="F15">
        <f t="shared" si="4"/>
        <v>2</v>
      </c>
    </row>
    <row r="16" spans="1:6" x14ac:dyDescent="0.25">
      <c r="A16">
        <v>13</v>
      </c>
      <c r="B16">
        <f t="shared" si="0"/>
        <v>3</v>
      </c>
      <c r="C16">
        <f t="shared" si="1"/>
        <v>3</v>
      </c>
      <c r="D16">
        <f t="shared" si="2"/>
        <v>3</v>
      </c>
      <c r="E16">
        <f t="shared" si="3"/>
        <v>2</v>
      </c>
      <c r="F16">
        <f t="shared" si="4"/>
        <v>2</v>
      </c>
    </row>
    <row r="17" spans="1:6" x14ac:dyDescent="0.25">
      <c r="A17">
        <v>14</v>
      </c>
      <c r="B17">
        <f t="shared" si="0"/>
        <v>3</v>
      </c>
      <c r="C17">
        <f t="shared" si="1"/>
        <v>3</v>
      </c>
      <c r="D17">
        <f t="shared" si="2"/>
        <v>3</v>
      </c>
      <c r="E17">
        <f t="shared" si="3"/>
        <v>3</v>
      </c>
      <c r="F17">
        <f t="shared" si="4"/>
        <v>2</v>
      </c>
    </row>
    <row r="18" spans="1:6" x14ac:dyDescent="0.25">
      <c r="A18">
        <v>15</v>
      </c>
      <c r="B18">
        <f t="shared" si="0"/>
        <v>3</v>
      </c>
      <c r="C18">
        <f t="shared" si="1"/>
        <v>3</v>
      </c>
      <c r="D18">
        <f t="shared" si="2"/>
        <v>3</v>
      </c>
      <c r="E18">
        <f t="shared" si="3"/>
        <v>3</v>
      </c>
      <c r="F18">
        <f t="shared" si="4"/>
        <v>3</v>
      </c>
    </row>
    <row r="19" spans="1:6" x14ac:dyDescent="0.25">
      <c r="A19">
        <v>16</v>
      </c>
      <c r="B19">
        <f t="shared" si="0"/>
        <v>4</v>
      </c>
      <c r="C19">
        <f t="shared" si="1"/>
        <v>3</v>
      </c>
      <c r="D19">
        <f t="shared" si="2"/>
        <v>3</v>
      </c>
      <c r="E19">
        <f t="shared" si="3"/>
        <v>3</v>
      </c>
      <c r="F19">
        <f t="shared" si="4"/>
        <v>3</v>
      </c>
    </row>
    <row r="20" spans="1:6" x14ac:dyDescent="0.25">
      <c r="A20">
        <v>17</v>
      </c>
      <c r="B20">
        <f t="shared" si="0"/>
        <v>4</v>
      </c>
      <c r="C20">
        <f t="shared" si="1"/>
        <v>4</v>
      </c>
      <c r="D20">
        <f t="shared" si="2"/>
        <v>3</v>
      </c>
      <c r="E20">
        <f t="shared" si="3"/>
        <v>3</v>
      </c>
      <c r="F20">
        <f t="shared" si="4"/>
        <v>3</v>
      </c>
    </row>
    <row r="21" spans="1:6" x14ac:dyDescent="0.25">
      <c r="A21">
        <v>18</v>
      </c>
      <c r="B21">
        <f t="shared" si="0"/>
        <v>4</v>
      </c>
      <c r="C21">
        <f t="shared" si="1"/>
        <v>4</v>
      </c>
      <c r="D21">
        <f t="shared" si="2"/>
        <v>4</v>
      </c>
      <c r="E21">
        <f t="shared" si="3"/>
        <v>3</v>
      </c>
      <c r="F21">
        <f t="shared" si="4"/>
        <v>3</v>
      </c>
    </row>
    <row r="22" spans="1:6" x14ac:dyDescent="0.25">
      <c r="A22">
        <v>19</v>
      </c>
      <c r="B22">
        <f t="shared" si="0"/>
        <v>4</v>
      </c>
      <c r="C22">
        <f t="shared" si="1"/>
        <v>4</v>
      </c>
      <c r="D22">
        <f t="shared" si="2"/>
        <v>4</v>
      </c>
      <c r="E22">
        <f t="shared" si="3"/>
        <v>4</v>
      </c>
      <c r="F22">
        <f t="shared" si="4"/>
        <v>3</v>
      </c>
    </row>
    <row r="23" spans="1:6" x14ac:dyDescent="0.25">
      <c r="A23">
        <v>20</v>
      </c>
      <c r="B23">
        <f t="shared" si="0"/>
        <v>4</v>
      </c>
      <c r="C23">
        <f t="shared" si="1"/>
        <v>4</v>
      </c>
      <c r="D23">
        <f t="shared" si="2"/>
        <v>4</v>
      </c>
      <c r="E23">
        <f t="shared" si="3"/>
        <v>4</v>
      </c>
      <c r="F23">
        <f t="shared" si="4"/>
        <v>4</v>
      </c>
    </row>
    <row r="24" spans="1:6" x14ac:dyDescent="0.25">
      <c r="A24">
        <v>21</v>
      </c>
      <c r="B24">
        <f t="shared" si="0"/>
        <v>5</v>
      </c>
      <c r="C24">
        <f t="shared" si="1"/>
        <v>4</v>
      </c>
      <c r="D24">
        <f t="shared" si="2"/>
        <v>4</v>
      </c>
      <c r="E24">
        <f t="shared" si="3"/>
        <v>4</v>
      </c>
      <c r="F24">
        <f t="shared" si="4"/>
        <v>4</v>
      </c>
    </row>
    <row r="25" spans="1:6" x14ac:dyDescent="0.25">
      <c r="A25">
        <v>22</v>
      </c>
      <c r="B25">
        <f t="shared" si="0"/>
        <v>5</v>
      </c>
      <c r="C25">
        <f t="shared" si="1"/>
        <v>5</v>
      </c>
      <c r="D25">
        <f t="shared" si="2"/>
        <v>4</v>
      </c>
      <c r="E25">
        <f t="shared" si="3"/>
        <v>4</v>
      </c>
      <c r="F25">
        <f t="shared" si="4"/>
        <v>4</v>
      </c>
    </row>
    <row r="26" spans="1:6" x14ac:dyDescent="0.25">
      <c r="A26">
        <v>23</v>
      </c>
      <c r="B26">
        <f t="shared" si="0"/>
        <v>5</v>
      </c>
      <c r="C26">
        <f t="shared" si="1"/>
        <v>5</v>
      </c>
      <c r="D26">
        <f t="shared" si="2"/>
        <v>5</v>
      </c>
      <c r="E26">
        <f t="shared" si="3"/>
        <v>4</v>
      </c>
      <c r="F26">
        <f t="shared" si="4"/>
        <v>4</v>
      </c>
    </row>
    <row r="27" spans="1:6" x14ac:dyDescent="0.25">
      <c r="A27">
        <v>24</v>
      </c>
      <c r="B27">
        <f t="shared" si="0"/>
        <v>5</v>
      </c>
      <c r="C27">
        <f t="shared" si="1"/>
        <v>5</v>
      </c>
      <c r="D27">
        <f t="shared" si="2"/>
        <v>5</v>
      </c>
      <c r="E27">
        <f t="shared" si="3"/>
        <v>5</v>
      </c>
      <c r="F27">
        <f t="shared" si="4"/>
        <v>4</v>
      </c>
    </row>
    <row r="28" spans="1:6" x14ac:dyDescent="0.25">
      <c r="A28">
        <v>25</v>
      </c>
      <c r="B28">
        <f t="shared" si="0"/>
        <v>5</v>
      </c>
      <c r="C28">
        <f t="shared" si="1"/>
        <v>5</v>
      </c>
      <c r="D28">
        <f t="shared" si="2"/>
        <v>5</v>
      </c>
      <c r="E28">
        <f t="shared" si="3"/>
        <v>5</v>
      </c>
      <c r="F28">
        <f t="shared" si="4"/>
        <v>5</v>
      </c>
    </row>
    <row r="29" spans="1:6" x14ac:dyDescent="0.25">
      <c r="A29">
        <v>26</v>
      </c>
      <c r="B29">
        <f t="shared" si="0"/>
        <v>6</v>
      </c>
      <c r="C29">
        <f t="shared" si="1"/>
        <v>5</v>
      </c>
      <c r="D29">
        <f t="shared" si="2"/>
        <v>5</v>
      </c>
      <c r="E29">
        <f t="shared" si="3"/>
        <v>5</v>
      </c>
      <c r="F29">
        <f t="shared" si="4"/>
        <v>5</v>
      </c>
    </row>
    <row r="30" spans="1:6" x14ac:dyDescent="0.25">
      <c r="A30">
        <v>27</v>
      </c>
      <c r="B30">
        <f t="shared" si="0"/>
        <v>6</v>
      </c>
      <c r="C30">
        <f t="shared" si="1"/>
        <v>6</v>
      </c>
      <c r="D30">
        <f t="shared" si="2"/>
        <v>5</v>
      </c>
      <c r="E30">
        <f t="shared" si="3"/>
        <v>5</v>
      </c>
      <c r="F30">
        <f t="shared" si="4"/>
        <v>5</v>
      </c>
    </row>
    <row r="31" spans="1:6" x14ac:dyDescent="0.25">
      <c r="A31">
        <v>28</v>
      </c>
      <c r="B31">
        <f t="shared" si="0"/>
        <v>6</v>
      </c>
      <c r="C31">
        <f t="shared" si="1"/>
        <v>6</v>
      </c>
      <c r="D31">
        <f t="shared" si="2"/>
        <v>6</v>
      </c>
      <c r="E31">
        <f t="shared" si="3"/>
        <v>5</v>
      </c>
      <c r="F31">
        <f t="shared" si="4"/>
        <v>5</v>
      </c>
    </row>
    <row r="32" spans="1:6" x14ac:dyDescent="0.25">
      <c r="A32">
        <v>29</v>
      </c>
      <c r="B32">
        <f t="shared" si="0"/>
        <v>6</v>
      </c>
      <c r="C32">
        <f t="shared" si="1"/>
        <v>6</v>
      </c>
      <c r="D32">
        <f t="shared" si="2"/>
        <v>6</v>
      </c>
      <c r="E32">
        <f t="shared" si="3"/>
        <v>6</v>
      </c>
      <c r="F32">
        <f t="shared" si="4"/>
        <v>5</v>
      </c>
    </row>
    <row r="33" spans="1:6" x14ac:dyDescent="0.25">
      <c r="A33">
        <v>30</v>
      </c>
      <c r="B33">
        <f t="shared" si="0"/>
        <v>6</v>
      </c>
      <c r="C33">
        <f t="shared" si="1"/>
        <v>6</v>
      </c>
      <c r="D33">
        <f t="shared" si="2"/>
        <v>6</v>
      </c>
      <c r="E33">
        <f t="shared" si="3"/>
        <v>6</v>
      </c>
      <c r="F33">
        <f t="shared" si="4"/>
        <v>6</v>
      </c>
    </row>
    <row r="34" spans="1:6" x14ac:dyDescent="0.25">
      <c r="A34">
        <v>31</v>
      </c>
      <c r="B34">
        <f t="shared" si="0"/>
        <v>7</v>
      </c>
      <c r="C34">
        <f t="shared" si="1"/>
        <v>6</v>
      </c>
      <c r="D34">
        <f t="shared" si="2"/>
        <v>6</v>
      </c>
      <c r="E34">
        <f t="shared" si="3"/>
        <v>6</v>
      </c>
      <c r="F34">
        <f t="shared" si="4"/>
        <v>6</v>
      </c>
    </row>
    <row r="35" spans="1:6" x14ac:dyDescent="0.25">
      <c r="A35">
        <v>32</v>
      </c>
      <c r="B35">
        <f t="shared" si="0"/>
        <v>7</v>
      </c>
      <c r="C35">
        <f t="shared" si="1"/>
        <v>7</v>
      </c>
      <c r="D35">
        <f t="shared" si="2"/>
        <v>6</v>
      </c>
      <c r="E35">
        <f t="shared" si="3"/>
        <v>6</v>
      </c>
      <c r="F35">
        <f t="shared" si="4"/>
        <v>6</v>
      </c>
    </row>
    <row r="36" spans="1:6" x14ac:dyDescent="0.25">
      <c r="A36">
        <v>33</v>
      </c>
      <c r="B36">
        <f t="shared" si="0"/>
        <v>7</v>
      </c>
      <c r="C36">
        <f t="shared" si="1"/>
        <v>7</v>
      </c>
      <c r="D36">
        <f t="shared" si="2"/>
        <v>7</v>
      </c>
      <c r="E36">
        <f t="shared" si="3"/>
        <v>6</v>
      </c>
      <c r="F36">
        <f t="shared" si="4"/>
        <v>6</v>
      </c>
    </row>
    <row r="37" spans="1:6" x14ac:dyDescent="0.25">
      <c r="A37">
        <v>34</v>
      </c>
      <c r="B37">
        <f t="shared" si="0"/>
        <v>7</v>
      </c>
      <c r="C37">
        <f t="shared" si="1"/>
        <v>7</v>
      </c>
      <c r="D37">
        <f t="shared" si="2"/>
        <v>7</v>
      </c>
      <c r="E37">
        <f t="shared" si="3"/>
        <v>7</v>
      </c>
      <c r="F37">
        <f t="shared" si="4"/>
        <v>6</v>
      </c>
    </row>
    <row r="38" spans="1:6" x14ac:dyDescent="0.25">
      <c r="A38">
        <v>35</v>
      </c>
      <c r="B38">
        <f t="shared" si="0"/>
        <v>7</v>
      </c>
      <c r="C38">
        <f t="shared" si="1"/>
        <v>7</v>
      </c>
      <c r="D38">
        <f t="shared" si="2"/>
        <v>7</v>
      </c>
      <c r="E38">
        <f t="shared" si="3"/>
        <v>7</v>
      </c>
      <c r="F38">
        <f t="shared" si="4"/>
        <v>7</v>
      </c>
    </row>
    <row r="39" spans="1:6" x14ac:dyDescent="0.25">
      <c r="A39">
        <v>36</v>
      </c>
      <c r="B39">
        <f t="shared" si="0"/>
        <v>8</v>
      </c>
      <c r="C39">
        <f t="shared" si="1"/>
        <v>7</v>
      </c>
      <c r="D39">
        <f t="shared" si="2"/>
        <v>7</v>
      </c>
      <c r="E39">
        <f t="shared" si="3"/>
        <v>7</v>
      </c>
      <c r="F39">
        <f t="shared" si="4"/>
        <v>7</v>
      </c>
    </row>
    <row r="40" spans="1:6" x14ac:dyDescent="0.25">
      <c r="A40">
        <v>37</v>
      </c>
      <c r="B40">
        <f t="shared" si="0"/>
        <v>8</v>
      </c>
      <c r="C40">
        <f t="shared" si="1"/>
        <v>8</v>
      </c>
      <c r="D40">
        <f t="shared" si="2"/>
        <v>7</v>
      </c>
      <c r="E40">
        <f t="shared" si="3"/>
        <v>7</v>
      </c>
      <c r="F40">
        <f t="shared" si="4"/>
        <v>7</v>
      </c>
    </row>
    <row r="41" spans="1:6" x14ac:dyDescent="0.25">
      <c r="A41">
        <v>38</v>
      </c>
      <c r="B41">
        <f t="shared" si="0"/>
        <v>8</v>
      </c>
      <c r="C41">
        <f t="shared" si="1"/>
        <v>8</v>
      </c>
      <c r="D41">
        <f t="shared" si="2"/>
        <v>8</v>
      </c>
      <c r="E41">
        <f t="shared" si="3"/>
        <v>7</v>
      </c>
      <c r="F41">
        <f t="shared" si="4"/>
        <v>7</v>
      </c>
    </row>
    <row r="42" spans="1:6" x14ac:dyDescent="0.25">
      <c r="A42">
        <v>39</v>
      </c>
      <c r="B42">
        <f t="shared" si="0"/>
        <v>8</v>
      </c>
      <c r="C42">
        <f t="shared" si="1"/>
        <v>8</v>
      </c>
      <c r="D42">
        <f t="shared" si="2"/>
        <v>8</v>
      </c>
      <c r="E42">
        <f t="shared" si="3"/>
        <v>8</v>
      </c>
      <c r="F42">
        <f t="shared" si="4"/>
        <v>7</v>
      </c>
    </row>
    <row r="43" spans="1:6" x14ac:dyDescent="0.25">
      <c r="A43">
        <v>40</v>
      </c>
      <c r="B43">
        <f t="shared" si="0"/>
        <v>8</v>
      </c>
      <c r="C43">
        <f t="shared" si="1"/>
        <v>8</v>
      </c>
      <c r="D43">
        <f t="shared" si="2"/>
        <v>8</v>
      </c>
      <c r="E43">
        <f t="shared" si="3"/>
        <v>8</v>
      </c>
      <c r="F43">
        <f t="shared" si="4"/>
        <v>8</v>
      </c>
    </row>
    <row r="44" spans="1:6" x14ac:dyDescent="0.25">
      <c r="A44">
        <v>41</v>
      </c>
      <c r="B44">
        <f t="shared" si="0"/>
        <v>9</v>
      </c>
      <c r="C44">
        <f t="shared" si="1"/>
        <v>8</v>
      </c>
      <c r="D44">
        <f t="shared" si="2"/>
        <v>8</v>
      </c>
      <c r="E44">
        <f t="shared" si="3"/>
        <v>8</v>
      </c>
      <c r="F44">
        <f t="shared" si="4"/>
        <v>8</v>
      </c>
    </row>
    <row r="45" spans="1:6" x14ac:dyDescent="0.25">
      <c r="A45">
        <v>42</v>
      </c>
      <c r="B45">
        <f t="shared" si="0"/>
        <v>9</v>
      </c>
      <c r="C45">
        <f t="shared" si="1"/>
        <v>9</v>
      </c>
      <c r="D45">
        <f t="shared" si="2"/>
        <v>8</v>
      </c>
      <c r="E45">
        <f t="shared" si="3"/>
        <v>8</v>
      </c>
      <c r="F45">
        <f t="shared" si="4"/>
        <v>8</v>
      </c>
    </row>
    <row r="46" spans="1:6" x14ac:dyDescent="0.25">
      <c r="A46">
        <v>43</v>
      </c>
      <c r="B46">
        <f>INT($A46/5)+IF(MOD($A46,5)&gt;=1, 1, 0)</f>
        <v>9</v>
      </c>
      <c r="C46">
        <f>INT($A46/5)+IF(MOD($A46,5)&gt;=2, 1, 0)</f>
        <v>9</v>
      </c>
      <c r="D46">
        <f>INT($A46/5)+IF(MOD($A46,5)&gt;=3, 1, 0)</f>
        <v>9</v>
      </c>
      <c r="E46">
        <f>INT($A46/5)+IF(MOD($A46,5)&gt;=4,1, 0)</f>
        <v>8</v>
      </c>
      <c r="F46">
        <f>INT($A46/5)+IF(MOD($A46,5)&gt;=5, 1, 0)</f>
        <v>8</v>
      </c>
    </row>
    <row r="47" spans="1:6" x14ac:dyDescent="0.25">
      <c r="A47">
        <v>44</v>
      </c>
      <c r="B47">
        <f>INT($A47/5)+IF(MOD($A47,5)&gt;=1, 1, 0)</f>
        <v>9</v>
      </c>
      <c r="C47">
        <f>INT($A47/5)+IF(MOD($A47,5)&gt;=2, 1, 0)</f>
        <v>9</v>
      </c>
      <c r="D47">
        <f>INT($A47/5)+IF(MOD($A47,5)&gt;=3, 1, 0)</f>
        <v>9</v>
      </c>
      <c r="E47">
        <f>INT($A47/5)+IF(MOD($A47,5)&gt;=4,1, 0)</f>
        <v>9</v>
      </c>
      <c r="F47">
        <f>INT($A47/5)+IF(MOD($A47,5)&gt;=5, 1, 0)</f>
        <v>8</v>
      </c>
    </row>
    <row r="48" spans="1:6" x14ac:dyDescent="0.25">
      <c r="A48">
        <v>45</v>
      </c>
      <c r="B48">
        <f>INT($A48/5)+IF(MOD($A48,5)&gt;=1, 1, 0)</f>
        <v>9</v>
      </c>
      <c r="C48">
        <f>INT($A48/5)+IF(MOD($A48,5)&gt;=2, 1, 0)</f>
        <v>9</v>
      </c>
      <c r="D48">
        <f>INT($A48/5)+IF(MOD($A48,5)&gt;=3, 1, 0)</f>
        <v>9</v>
      </c>
      <c r="E48">
        <f>INT($A48/5)+IF(MOD($A48,5)&gt;=4,1, 0)</f>
        <v>9</v>
      </c>
      <c r="F48">
        <f>INT($A48/5)+IF(MOD($A48,5)&gt;=5, 1, 0)</f>
        <v>9</v>
      </c>
    </row>
    <row r="49" spans="1:6" x14ac:dyDescent="0.25">
      <c r="A49">
        <v>46</v>
      </c>
      <c r="B49">
        <f>INT($A49/5)+IF(MOD($A49,5)&gt;=1, 1, 0)</f>
        <v>10</v>
      </c>
      <c r="C49">
        <f>INT($A49/5)+IF(MOD($A49,5)&gt;=2, 1, 0)</f>
        <v>9</v>
      </c>
      <c r="D49">
        <f>INT($A49/5)+IF(MOD($A49,5)&gt;=3, 1, 0)</f>
        <v>9</v>
      </c>
      <c r="E49">
        <f>INT($A49/5)+IF(MOD($A49,5)&gt;=4,1, 0)</f>
        <v>9</v>
      </c>
      <c r="F49">
        <f>INT($A49/5)+IF(MOD($A49,5)&gt;=5, 1, 0)</f>
        <v>9</v>
      </c>
    </row>
    <row r="50" spans="1:6" x14ac:dyDescent="0.25">
      <c r="A50">
        <v>47</v>
      </c>
      <c r="B50">
        <f>INT($A50/5)+IF(MOD($A50,5)&gt;=1, 1, 0)</f>
        <v>10</v>
      </c>
      <c r="C50">
        <f>INT($A50/5)+IF(MOD($A50,5)&gt;=2, 1, 0)</f>
        <v>10</v>
      </c>
      <c r="D50">
        <f>INT($A50/5)+IF(MOD($A50,5)&gt;=3, 1, 0)</f>
        <v>9</v>
      </c>
      <c r="E50">
        <f>INT($A50/5)+IF(MOD($A50,5)&gt;=4,1, 0)</f>
        <v>9</v>
      </c>
      <c r="F50">
        <f>INT($A50/5)+IF(MOD($A50,5)&gt;=5, 1, 0)</f>
        <v>9</v>
      </c>
    </row>
    <row r="51" spans="1:6" x14ac:dyDescent="0.25">
      <c r="A51">
        <v>48</v>
      </c>
      <c r="B51">
        <f t="shared" ref="B51:B77" si="5">INT($A51/5)+IF(MOD($A51,5)&gt;=1, 1, 0)</f>
        <v>10</v>
      </c>
      <c r="C51">
        <f t="shared" ref="C51:C77" si="6">INT($A51/5)+IF(MOD($A51,5)&gt;=2, 1, 0)</f>
        <v>10</v>
      </c>
      <c r="D51">
        <f t="shared" ref="D51:D77" si="7">INT($A51/5)+IF(MOD($A51,5)&gt;=3, 1, 0)</f>
        <v>10</v>
      </c>
      <c r="E51">
        <f t="shared" ref="E51:E77" si="8">INT($A51/5)+IF(MOD($A51,5)&gt;=4,1, 0)</f>
        <v>9</v>
      </c>
      <c r="F51">
        <f t="shared" ref="F51:F77" si="9">INT($A51/5)+IF(MOD($A51,5)&gt;=5, 1, 0)</f>
        <v>9</v>
      </c>
    </row>
    <row r="52" spans="1:6" x14ac:dyDescent="0.25">
      <c r="A52">
        <v>49</v>
      </c>
      <c r="B52">
        <f t="shared" si="5"/>
        <v>10</v>
      </c>
      <c r="C52">
        <f t="shared" si="6"/>
        <v>10</v>
      </c>
      <c r="D52">
        <f t="shared" si="7"/>
        <v>10</v>
      </c>
      <c r="E52">
        <f t="shared" si="8"/>
        <v>10</v>
      </c>
      <c r="F52">
        <f t="shared" si="9"/>
        <v>9</v>
      </c>
    </row>
    <row r="53" spans="1:6" x14ac:dyDescent="0.25">
      <c r="A53">
        <v>50</v>
      </c>
      <c r="B53">
        <f t="shared" si="5"/>
        <v>10</v>
      </c>
      <c r="C53">
        <f t="shared" si="6"/>
        <v>10</v>
      </c>
      <c r="D53">
        <f t="shared" si="7"/>
        <v>10</v>
      </c>
      <c r="E53">
        <f t="shared" si="8"/>
        <v>10</v>
      </c>
      <c r="F53">
        <f t="shared" si="9"/>
        <v>10</v>
      </c>
    </row>
    <row r="54" spans="1:6" x14ac:dyDescent="0.25">
      <c r="A54">
        <v>51</v>
      </c>
      <c r="B54">
        <f t="shared" si="5"/>
        <v>11</v>
      </c>
      <c r="C54">
        <f t="shared" si="6"/>
        <v>10</v>
      </c>
      <c r="D54">
        <f t="shared" si="7"/>
        <v>10</v>
      </c>
      <c r="E54">
        <f t="shared" si="8"/>
        <v>10</v>
      </c>
      <c r="F54">
        <f t="shared" si="9"/>
        <v>10</v>
      </c>
    </row>
    <row r="55" spans="1:6" x14ac:dyDescent="0.25">
      <c r="A55">
        <v>52</v>
      </c>
      <c r="B55">
        <f t="shared" si="5"/>
        <v>11</v>
      </c>
      <c r="C55">
        <f t="shared" si="6"/>
        <v>11</v>
      </c>
      <c r="D55">
        <f t="shared" si="7"/>
        <v>10</v>
      </c>
      <c r="E55">
        <f t="shared" si="8"/>
        <v>10</v>
      </c>
      <c r="F55">
        <f t="shared" si="9"/>
        <v>10</v>
      </c>
    </row>
    <row r="56" spans="1:6" x14ac:dyDescent="0.25">
      <c r="A56">
        <v>53</v>
      </c>
      <c r="B56">
        <f t="shared" si="5"/>
        <v>11</v>
      </c>
      <c r="C56">
        <f t="shared" si="6"/>
        <v>11</v>
      </c>
      <c r="D56">
        <f t="shared" si="7"/>
        <v>11</v>
      </c>
      <c r="E56">
        <f t="shared" si="8"/>
        <v>10</v>
      </c>
      <c r="F56">
        <f t="shared" si="9"/>
        <v>10</v>
      </c>
    </row>
    <row r="57" spans="1:6" x14ac:dyDescent="0.25">
      <c r="A57">
        <v>54</v>
      </c>
      <c r="B57">
        <f t="shared" si="5"/>
        <v>11</v>
      </c>
      <c r="C57">
        <f t="shared" si="6"/>
        <v>11</v>
      </c>
      <c r="D57">
        <f t="shared" si="7"/>
        <v>11</v>
      </c>
      <c r="E57">
        <f t="shared" si="8"/>
        <v>11</v>
      </c>
      <c r="F57">
        <f t="shared" si="9"/>
        <v>10</v>
      </c>
    </row>
    <row r="58" spans="1:6" x14ac:dyDescent="0.25">
      <c r="A58">
        <v>55</v>
      </c>
      <c r="B58">
        <f t="shared" si="5"/>
        <v>11</v>
      </c>
      <c r="C58">
        <f t="shared" si="6"/>
        <v>11</v>
      </c>
      <c r="D58">
        <f t="shared" si="7"/>
        <v>11</v>
      </c>
      <c r="E58">
        <f t="shared" si="8"/>
        <v>11</v>
      </c>
      <c r="F58">
        <f t="shared" si="9"/>
        <v>11</v>
      </c>
    </row>
    <row r="59" spans="1:6" x14ac:dyDescent="0.25">
      <c r="A59">
        <v>56</v>
      </c>
      <c r="B59">
        <f t="shared" si="5"/>
        <v>12</v>
      </c>
      <c r="C59">
        <f t="shared" si="6"/>
        <v>11</v>
      </c>
      <c r="D59">
        <f t="shared" si="7"/>
        <v>11</v>
      </c>
      <c r="E59">
        <f t="shared" si="8"/>
        <v>11</v>
      </c>
      <c r="F59">
        <f t="shared" si="9"/>
        <v>11</v>
      </c>
    </row>
    <row r="60" spans="1:6" x14ac:dyDescent="0.25">
      <c r="A60">
        <v>57</v>
      </c>
      <c r="B60">
        <f t="shared" si="5"/>
        <v>12</v>
      </c>
      <c r="C60">
        <f t="shared" si="6"/>
        <v>12</v>
      </c>
      <c r="D60">
        <f t="shared" si="7"/>
        <v>11</v>
      </c>
      <c r="E60">
        <f t="shared" si="8"/>
        <v>11</v>
      </c>
      <c r="F60">
        <f t="shared" si="9"/>
        <v>11</v>
      </c>
    </row>
    <row r="61" spans="1:6" x14ac:dyDescent="0.25">
      <c r="A61">
        <v>58</v>
      </c>
      <c r="B61">
        <f t="shared" si="5"/>
        <v>12</v>
      </c>
      <c r="C61">
        <f t="shared" si="6"/>
        <v>12</v>
      </c>
      <c r="D61">
        <f t="shared" si="7"/>
        <v>12</v>
      </c>
      <c r="E61">
        <f t="shared" si="8"/>
        <v>11</v>
      </c>
      <c r="F61">
        <f t="shared" si="9"/>
        <v>11</v>
      </c>
    </row>
    <row r="62" spans="1:6" x14ac:dyDescent="0.25">
      <c r="A62">
        <v>59</v>
      </c>
      <c r="B62">
        <f t="shared" si="5"/>
        <v>12</v>
      </c>
      <c r="C62">
        <f t="shared" si="6"/>
        <v>12</v>
      </c>
      <c r="D62">
        <f t="shared" si="7"/>
        <v>12</v>
      </c>
      <c r="E62">
        <f t="shared" si="8"/>
        <v>12</v>
      </c>
      <c r="F62">
        <f t="shared" si="9"/>
        <v>11</v>
      </c>
    </row>
    <row r="63" spans="1:6" x14ac:dyDescent="0.25">
      <c r="A63">
        <v>60</v>
      </c>
      <c r="B63">
        <f t="shared" si="5"/>
        <v>12</v>
      </c>
      <c r="C63">
        <f t="shared" si="6"/>
        <v>12</v>
      </c>
      <c r="D63">
        <f t="shared" si="7"/>
        <v>12</v>
      </c>
      <c r="E63">
        <f t="shared" si="8"/>
        <v>12</v>
      </c>
      <c r="F63">
        <f t="shared" si="9"/>
        <v>12</v>
      </c>
    </row>
    <row r="64" spans="1:6" x14ac:dyDescent="0.25">
      <c r="A64">
        <v>61</v>
      </c>
      <c r="B64">
        <f t="shared" si="5"/>
        <v>13</v>
      </c>
      <c r="C64">
        <f t="shared" si="6"/>
        <v>12</v>
      </c>
      <c r="D64">
        <f t="shared" si="7"/>
        <v>12</v>
      </c>
      <c r="E64">
        <f t="shared" si="8"/>
        <v>12</v>
      </c>
      <c r="F64">
        <f t="shared" si="9"/>
        <v>12</v>
      </c>
    </row>
    <row r="65" spans="1:6" x14ac:dyDescent="0.25">
      <c r="A65">
        <v>62</v>
      </c>
      <c r="B65">
        <f t="shared" si="5"/>
        <v>13</v>
      </c>
      <c r="C65">
        <f t="shared" si="6"/>
        <v>13</v>
      </c>
      <c r="D65">
        <f t="shared" si="7"/>
        <v>12</v>
      </c>
      <c r="E65">
        <f t="shared" si="8"/>
        <v>12</v>
      </c>
      <c r="F65">
        <f t="shared" si="9"/>
        <v>12</v>
      </c>
    </row>
    <row r="66" spans="1:6" x14ac:dyDescent="0.25">
      <c r="A66">
        <v>63</v>
      </c>
      <c r="B66">
        <f t="shared" si="5"/>
        <v>13</v>
      </c>
      <c r="C66">
        <f t="shared" si="6"/>
        <v>13</v>
      </c>
      <c r="D66">
        <f t="shared" si="7"/>
        <v>13</v>
      </c>
      <c r="E66">
        <f t="shared" si="8"/>
        <v>12</v>
      </c>
      <c r="F66">
        <f t="shared" si="9"/>
        <v>12</v>
      </c>
    </row>
    <row r="67" spans="1:6" x14ac:dyDescent="0.25">
      <c r="A67">
        <v>64</v>
      </c>
      <c r="B67">
        <f t="shared" si="5"/>
        <v>13</v>
      </c>
      <c r="C67">
        <f t="shared" si="6"/>
        <v>13</v>
      </c>
      <c r="D67">
        <f t="shared" si="7"/>
        <v>13</v>
      </c>
      <c r="E67">
        <f t="shared" si="8"/>
        <v>13</v>
      </c>
      <c r="F67">
        <f t="shared" si="9"/>
        <v>12</v>
      </c>
    </row>
    <row r="68" spans="1:6" x14ac:dyDescent="0.25">
      <c r="A68">
        <v>65</v>
      </c>
      <c r="B68">
        <f t="shared" si="5"/>
        <v>13</v>
      </c>
      <c r="C68">
        <f t="shared" si="6"/>
        <v>13</v>
      </c>
      <c r="D68">
        <f t="shared" si="7"/>
        <v>13</v>
      </c>
      <c r="E68">
        <f t="shared" si="8"/>
        <v>13</v>
      </c>
      <c r="F68">
        <f t="shared" si="9"/>
        <v>13</v>
      </c>
    </row>
    <row r="69" spans="1:6" x14ac:dyDescent="0.25">
      <c r="A69">
        <v>66</v>
      </c>
      <c r="B69">
        <f t="shared" si="5"/>
        <v>14</v>
      </c>
      <c r="C69">
        <f t="shared" si="6"/>
        <v>13</v>
      </c>
      <c r="D69">
        <f t="shared" si="7"/>
        <v>13</v>
      </c>
      <c r="E69">
        <f t="shared" si="8"/>
        <v>13</v>
      </c>
      <c r="F69">
        <f t="shared" si="9"/>
        <v>13</v>
      </c>
    </row>
    <row r="70" spans="1:6" x14ac:dyDescent="0.25">
      <c r="A70">
        <v>67</v>
      </c>
      <c r="B70">
        <f t="shared" si="5"/>
        <v>14</v>
      </c>
      <c r="C70">
        <f t="shared" si="6"/>
        <v>14</v>
      </c>
      <c r="D70">
        <f t="shared" si="7"/>
        <v>13</v>
      </c>
      <c r="E70">
        <f t="shared" si="8"/>
        <v>13</v>
      </c>
      <c r="F70">
        <f t="shared" si="9"/>
        <v>13</v>
      </c>
    </row>
    <row r="71" spans="1:6" x14ac:dyDescent="0.25">
      <c r="A71">
        <v>68</v>
      </c>
      <c r="B71">
        <f t="shared" si="5"/>
        <v>14</v>
      </c>
      <c r="C71">
        <f t="shared" si="6"/>
        <v>14</v>
      </c>
      <c r="D71">
        <f t="shared" si="7"/>
        <v>14</v>
      </c>
      <c r="E71">
        <f t="shared" si="8"/>
        <v>13</v>
      </c>
      <c r="F71">
        <f t="shared" si="9"/>
        <v>13</v>
      </c>
    </row>
    <row r="72" spans="1:6" x14ac:dyDescent="0.25">
      <c r="A72">
        <v>69</v>
      </c>
      <c r="B72">
        <f t="shared" si="5"/>
        <v>14</v>
      </c>
      <c r="C72">
        <f t="shared" si="6"/>
        <v>14</v>
      </c>
      <c r="D72">
        <f t="shared" si="7"/>
        <v>14</v>
      </c>
      <c r="E72">
        <f t="shared" si="8"/>
        <v>14</v>
      </c>
      <c r="F72">
        <f t="shared" si="9"/>
        <v>13</v>
      </c>
    </row>
    <row r="73" spans="1:6" x14ac:dyDescent="0.25">
      <c r="A73">
        <v>70</v>
      </c>
      <c r="B73">
        <f t="shared" si="5"/>
        <v>14</v>
      </c>
      <c r="C73">
        <f t="shared" si="6"/>
        <v>14</v>
      </c>
      <c r="D73">
        <f t="shared" si="7"/>
        <v>14</v>
      </c>
      <c r="E73">
        <f t="shared" si="8"/>
        <v>14</v>
      </c>
      <c r="F73">
        <f t="shared" si="9"/>
        <v>14</v>
      </c>
    </row>
    <row r="74" spans="1:6" x14ac:dyDescent="0.25">
      <c r="A74">
        <v>71</v>
      </c>
      <c r="B74">
        <f t="shared" si="5"/>
        <v>15</v>
      </c>
      <c r="C74">
        <f t="shared" si="6"/>
        <v>14</v>
      </c>
      <c r="D74">
        <f t="shared" si="7"/>
        <v>14</v>
      </c>
      <c r="E74">
        <f t="shared" si="8"/>
        <v>14</v>
      </c>
      <c r="F74">
        <f t="shared" si="9"/>
        <v>14</v>
      </c>
    </row>
    <row r="75" spans="1:6" x14ac:dyDescent="0.25">
      <c r="A75">
        <v>72</v>
      </c>
      <c r="B75">
        <f t="shared" si="5"/>
        <v>15</v>
      </c>
      <c r="C75">
        <f t="shared" si="6"/>
        <v>15</v>
      </c>
      <c r="D75">
        <f t="shared" si="7"/>
        <v>14</v>
      </c>
      <c r="E75">
        <f t="shared" si="8"/>
        <v>14</v>
      </c>
      <c r="F75">
        <f t="shared" si="9"/>
        <v>14</v>
      </c>
    </row>
    <row r="76" spans="1:6" x14ac:dyDescent="0.25">
      <c r="A76">
        <v>73</v>
      </c>
      <c r="B76">
        <f t="shared" si="5"/>
        <v>15</v>
      </c>
      <c r="C76">
        <f t="shared" si="6"/>
        <v>15</v>
      </c>
      <c r="D76">
        <f t="shared" si="7"/>
        <v>15</v>
      </c>
      <c r="E76">
        <f t="shared" si="8"/>
        <v>14</v>
      </c>
      <c r="F76">
        <f t="shared" si="9"/>
        <v>14</v>
      </c>
    </row>
    <row r="77" spans="1:6" x14ac:dyDescent="0.25">
      <c r="A77">
        <v>74</v>
      </c>
      <c r="B77">
        <f t="shared" si="5"/>
        <v>15</v>
      </c>
      <c r="C77">
        <f t="shared" si="6"/>
        <v>15</v>
      </c>
      <c r="D77">
        <f t="shared" si="7"/>
        <v>15</v>
      </c>
      <c r="E77">
        <f t="shared" si="8"/>
        <v>15</v>
      </c>
      <c r="F77">
        <f t="shared" si="9"/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p(on or before)</vt:lpstr>
      <vt:lpstr>plays_per_hit</vt:lpstr>
      <vt:lpstr>finder</vt:lpstr>
      <vt:lpstr>VGT</vt:lpstr>
      <vt:lpstr>vgt_required_data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bingo and stuff</dc:title>
  <dc:creator>jeff rzesiewicz</dc:creator>
  <cp:keywords>bingo</cp:keywords>
  <cp:lastModifiedBy>jeff rzesiewicz</cp:lastModifiedBy>
  <dcterms:created xsi:type="dcterms:W3CDTF">2024-07-30T12:41:53Z</dcterms:created>
  <dcterms:modified xsi:type="dcterms:W3CDTF">2025-01-27T13:35:28Z</dcterms:modified>
</cp:coreProperties>
</file>